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D:\consultations\Ecodev\DAO travaux ecoles, postes de sante et multiservices\DQE et BPU VF\"/>
    </mc:Choice>
  </mc:AlternateContent>
  <xr:revisionPtr revIDLastSave="0" documentId="8_{8FDD0C24-67C9-485D-940C-30A58DABF006}" xr6:coauthVersionLast="47" xr6:coauthVersionMax="47" xr10:uidLastSave="{00000000-0000-0000-0000-000000000000}"/>
  <bookViews>
    <workbookView xWindow="28680" yWindow="-120" windowWidth="29040" windowHeight="15720" activeTab="4" xr2:uid="{00000000-000D-0000-FFFF-FFFF00000000}"/>
  </bookViews>
  <sheets>
    <sheet name="RECAP" sheetId="31" r:id="rId1"/>
    <sheet name="DQEOUM NOUR" sheetId="21" r:id="rId2"/>
    <sheet name="DQETIMBEDRA VILLE" sheetId="29" r:id="rId3"/>
    <sheet name="BPUOUM NOUR" sheetId="34" r:id="rId4"/>
    <sheet name="BPUTIMBEDRA VILLE" sheetId="35" r:id="rId5"/>
  </sheets>
  <externalReferences>
    <externalReference r:id="rId6"/>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34" l="1"/>
  <c r="C70" i="34"/>
  <c r="C8" i="31" l="1"/>
  <c r="C7" i="31"/>
  <c r="D31" i="29" l="1"/>
  <c r="D30" i="29"/>
  <c r="D28" i="29" s="1"/>
  <c r="D29" i="29"/>
  <c r="D15" i="29"/>
  <c r="D9" i="29"/>
  <c r="D51" i="21" l="1"/>
  <c r="D48" i="21"/>
  <c r="D47" i="21"/>
  <c r="D46" i="21"/>
  <c r="D45" i="21"/>
  <c r="D41" i="21"/>
  <c r="F110" i="21" l="1"/>
  <c r="D94" i="21"/>
  <c r="D93" i="21"/>
  <c r="D90" i="21"/>
  <c r="D85" i="21"/>
  <c r="D83" i="21"/>
  <c r="C82" i="21"/>
  <c r="D81" i="21"/>
  <c r="C81" i="21"/>
  <c r="D78" i="21"/>
  <c r="D77" i="21"/>
  <c r="D74" i="21"/>
  <c r="D57" i="21"/>
  <c r="D52" i="21"/>
  <c r="D10" i="21"/>
  <c r="D9" i="21"/>
  <c r="D8" i="21"/>
  <c r="D7" i="21"/>
  <c r="D62" i="21" l="1"/>
  <c r="D63" i="21"/>
  <c r="F91" i="21"/>
  <c r="D61" i="21" l="1"/>
  <c r="D60" i="21" l="1"/>
  <c r="F68" i="21" l="1"/>
  <c r="F123" i="21" s="1"/>
</calcChain>
</file>

<file path=xl/sharedStrings.xml><?xml version="1.0" encoding="utf-8"?>
<sst xmlns="http://schemas.openxmlformats.org/spreadsheetml/2006/main" count="787" uniqueCount="269">
  <si>
    <t>N°</t>
  </si>
  <si>
    <t>DESIGNATION</t>
  </si>
  <si>
    <t>Unité</t>
  </si>
  <si>
    <t>Quantité</t>
  </si>
  <si>
    <t>1.1</t>
  </si>
  <si>
    <t>ff</t>
  </si>
  <si>
    <t>2.1</t>
  </si>
  <si>
    <t>m²</t>
  </si>
  <si>
    <t>m3</t>
  </si>
  <si>
    <t>Sous total Terrassement</t>
  </si>
  <si>
    <t>3.1</t>
  </si>
  <si>
    <t>3.3</t>
  </si>
  <si>
    <t>3.4</t>
  </si>
  <si>
    <t>3.6</t>
  </si>
  <si>
    <t>3.7</t>
  </si>
  <si>
    <t>3.8</t>
  </si>
  <si>
    <t>3.9</t>
  </si>
  <si>
    <t>3.10</t>
  </si>
  <si>
    <t>4.1</t>
  </si>
  <si>
    <t>4.2</t>
  </si>
  <si>
    <t>4.3</t>
  </si>
  <si>
    <t>4.4</t>
  </si>
  <si>
    <t>4.5</t>
  </si>
  <si>
    <t>4.6</t>
  </si>
  <si>
    <t>4.7</t>
  </si>
  <si>
    <t>4.8</t>
  </si>
  <si>
    <t>m2</t>
  </si>
  <si>
    <t>5.1</t>
  </si>
  <si>
    <t>5.2</t>
  </si>
  <si>
    <t>U</t>
  </si>
  <si>
    <t>Etanchéité monocouche autoprotégée</t>
  </si>
  <si>
    <t>Relève d'etenchéité en monocouche avec équere de renfort</t>
  </si>
  <si>
    <t>Peinture Vinyl mate sur plafonds</t>
  </si>
  <si>
    <t>Peinture Glycéro mate sur murs intérieurs</t>
  </si>
  <si>
    <t>TERRASSEMENT</t>
  </si>
  <si>
    <t>DEMOLITION</t>
  </si>
  <si>
    <t>5.3</t>
  </si>
  <si>
    <t>5.4</t>
  </si>
  <si>
    <t>6.1</t>
  </si>
  <si>
    <t>6.2</t>
  </si>
  <si>
    <t>7.1</t>
  </si>
  <si>
    <t>7.2</t>
  </si>
  <si>
    <t xml:space="preserve">Fouilles en excavation pour fosse </t>
  </si>
  <si>
    <t>Fouilles en rigoles pour fondations linéaires</t>
  </si>
  <si>
    <t>Remblai des fouilles</t>
  </si>
  <si>
    <t xml:space="preserve">Béton armé pour dallage extérieur cabine (ép 10cm) </t>
  </si>
  <si>
    <t xml:space="preserve">Chape de finition pour la forme de pente interieur cabine </t>
  </si>
  <si>
    <t xml:space="preserve">Maçonnerie en agglos pleins de 15x20x40 </t>
  </si>
  <si>
    <t xml:space="preserve">Enduit étanche (hydrofuge) au mortier de ciment intérieur (fosse) </t>
  </si>
  <si>
    <t xml:space="preserve">Béton armé pour chainage, poteaux, et couronnement dosé à 350kg/m3 </t>
  </si>
  <si>
    <t>Maçonnerie en agglos creux de 15X20X40cm</t>
  </si>
  <si>
    <t>Enduit lisse intérieur</t>
  </si>
  <si>
    <t>Enduit extérieur</t>
  </si>
  <si>
    <t>ml</t>
  </si>
  <si>
    <t>Feutre bitumineux</t>
  </si>
  <si>
    <t>Fourniture et Pose Tôle en bac aluminium de 45/10ème y compris crochets</t>
  </si>
  <si>
    <t>Portes métalliques en tôle pleine 15/10, avec crochet intérieur et cadenas à l’extérieur 70x200</t>
  </si>
  <si>
    <t>Barre métallique pour faciliter le deplacement des PMR y compris couche antirouille</t>
  </si>
  <si>
    <t>Plaque d'indication filles et garcons</t>
  </si>
  <si>
    <t xml:space="preserve">Peinture à l'huile sur menuiserie métallique </t>
  </si>
  <si>
    <t>Peinture à l'huile sur murs intérieurs</t>
  </si>
  <si>
    <t>Peinture à la tyrolienne sur mur extérieur</t>
  </si>
  <si>
    <t>Fourniture et Pose WC turque y compris toute sujétion</t>
  </si>
  <si>
    <t xml:space="preserve">Fourniture et installation d'un dispositif de lavage de main </t>
  </si>
  <si>
    <t>1.2</t>
  </si>
  <si>
    <t>1.3</t>
  </si>
  <si>
    <t>2.2</t>
  </si>
  <si>
    <t>2.3</t>
  </si>
  <si>
    <t>2.4</t>
  </si>
  <si>
    <t>2.5</t>
  </si>
  <si>
    <t>2.6</t>
  </si>
  <si>
    <t>2.7</t>
  </si>
  <si>
    <t>2.8</t>
  </si>
  <si>
    <t>2.9</t>
  </si>
  <si>
    <t>Sous total 1</t>
  </si>
  <si>
    <t>Sous total 2</t>
  </si>
  <si>
    <t>Sous total 3</t>
  </si>
  <si>
    <t>Sous total 4</t>
  </si>
  <si>
    <t>Sous total 5</t>
  </si>
  <si>
    <t>Sous total 6</t>
  </si>
  <si>
    <t>Sous total 7</t>
  </si>
  <si>
    <t>3.2</t>
  </si>
  <si>
    <t>6.3</t>
  </si>
  <si>
    <t>7.3</t>
  </si>
  <si>
    <t>8.1</t>
  </si>
  <si>
    <t>8.2</t>
  </si>
  <si>
    <t>8.3</t>
  </si>
  <si>
    <t>8.7</t>
  </si>
  <si>
    <t xml:space="preserve">Fourniture et Pose de réservoir d'eau en Polyéthylene y compris support de pose et robinet </t>
  </si>
  <si>
    <t xml:space="preserve">Béton armé pour dalle de couverture fosse (ép 10 cm) y compris trappe de viste conformément au plan </t>
  </si>
  <si>
    <t>Fouilles en puits des semelles isolées (60 x 60  cm)</t>
  </si>
  <si>
    <t>Fouilles en puits des semelles isolées (80 x 80  cm)</t>
  </si>
  <si>
    <t>Fouilles en puits des semelles isolées (100 x 100 cm)</t>
  </si>
  <si>
    <t>Fouilles en rigole pour murs soubassements périphériques</t>
  </si>
  <si>
    <t>Remblais autour des ouvrages enterrés</t>
  </si>
  <si>
    <t>Remblai sous dallages</t>
  </si>
  <si>
    <t>Béton de propreté pour Semelles isolées (60 x 60 x 20 cm)</t>
  </si>
  <si>
    <t>Béton de propreté pour Semelles isolées (80 x 80 x 20 cm)</t>
  </si>
  <si>
    <t>Béton de propreté Semelles isolées (100 x 100 x 25 cm)</t>
  </si>
  <si>
    <t>Béton de propreté sous agglos de soubassement</t>
  </si>
  <si>
    <t xml:space="preserve">Béton armé pour longrines </t>
  </si>
  <si>
    <t>3.5</t>
  </si>
  <si>
    <t>Béton armé pour amorce poteaux</t>
  </si>
  <si>
    <t>Béton armé pour dallage bas</t>
  </si>
  <si>
    <t>Agglos pleines de 20*20*40</t>
  </si>
  <si>
    <t>Chape de finition sur dallage bas</t>
  </si>
  <si>
    <t>Béton armé pour Semelles isolées (60 x 60 x 20 cm)</t>
  </si>
  <si>
    <t>Béton armé pour Semelles isolées (80 x 80 x 20 cm)</t>
  </si>
  <si>
    <t>Béton armé pour Semelles isolées (100 x 100 x 25 cm)</t>
  </si>
  <si>
    <t>Sous total Fondations</t>
  </si>
  <si>
    <t>ELEVATION</t>
  </si>
  <si>
    <t>Poteaux</t>
  </si>
  <si>
    <t>Linteaux/chainage intermediaire</t>
  </si>
  <si>
    <t>Poutres</t>
  </si>
  <si>
    <t>Chainage Haut</t>
  </si>
  <si>
    <t xml:space="preserve">Forme de pente </t>
  </si>
  <si>
    <t xml:space="preserve">Béton banché strade dosé à 350 kg/m3 sur une dimension de 5 x  1,20 d'une épaisseur de 20 cm </t>
  </si>
  <si>
    <t xml:space="preserve">Gros béton dosé à 250 kg/m3 pour dallage extérieur et Marche d'accès  </t>
  </si>
  <si>
    <t xml:space="preserve">BA pour rampe d'acces </t>
  </si>
  <si>
    <t>BA pour accrotere</t>
  </si>
  <si>
    <t>Sous total Elevations</t>
  </si>
  <si>
    <t>MACONNERIE</t>
  </si>
  <si>
    <t>Agglo creux de 20*20*40</t>
  </si>
  <si>
    <t>Gargouille en béton</t>
  </si>
  <si>
    <t>Sous total Maçonnerie</t>
  </si>
  <si>
    <t>ENDUITS</t>
  </si>
  <si>
    <t>Enduits lisses sur les murs interieurs</t>
  </si>
  <si>
    <t>Enduits lisses sur les murs exterieurs</t>
  </si>
  <si>
    <t>Enduits sous plafond</t>
  </si>
  <si>
    <t xml:space="preserve">Enduits tableau noir </t>
  </si>
  <si>
    <t>Sous total Enduits</t>
  </si>
  <si>
    <t>Sous total Etancheïté</t>
  </si>
  <si>
    <t>MENUISERIE</t>
  </si>
  <si>
    <t>Fourniture et Pose Grille de protection de dimension 0,40 x 1,50 m en fer forgé avec cadre en tube carré et remplissage en fer forgé 10 avec pattes de scellements, confectionnée selon motif fourni par le maitre d’ouvrage</t>
  </si>
  <si>
    <t>Sous total Menuiserie</t>
  </si>
  <si>
    <t xml:space="preserve">PEINTURE </t>
  </si>
  <si>
    <t>9.1</t>
  </si>
  <si>
    <t>Badigeonnage à la chaux</t>
  </si>
  <si>
    <t>Peinture tyriolienne sur murs extérieurs</t>
  </si>
  <si>
    <t>Sous total Peinture</t>
  </si>
  <si>
    <t>ARMOIRE PEDAGOGIQUE</t>
  </si>
  <si>
    <t>10.1</t>
  </si>
  <si>
    <t>FF</t>
  </si>
  <si>
    <t>Sous total Armoire pédagogique</t>
  </si>
  <si>
    <t>1.4</t>
  </si>
  <si>
    <t>1.5</t>
  </si>
  <si>
    <t>1.6</t>
  </si>
  <si>
    <t>1.7</t>
  </si>
  <si>
    <t>2.10</t>
  </si>
  <si>
    <t>2.11</t>
  </si>
  <si>
    <t>8.4</t>
  </si>
  <si>
    <t xml:space="preserve">Prise en compte des mesure environnemental et social conformément aux annexes du PGES y/c réalisation des sensibilisations hedbomadaire sur le code de conduite de chantiers, sur les mesures HSE et sur les MST/ VBG </t>
  </si>
  <si>
    <t>2.12</t>
  </si>
  <si>
    <t>Contruction d'une armoire en béton armé de dimensions 100 x 60 cm y compris les étagères et porte méttalique conformément au CCPT</t>
  </si>
  <si>
    <t>Plancher en corps creux de 16+4</t>
  </si>
  <si>
    <t>F et P de tuyau PVC de 110 pour ventilation y compris Té de même diamètre et morceau de tamis anti-insectes</t>
  </si>
  <si>
    <t>Fourniture et Pose Tube carré 50 lourd y compris peinture antirouille</t>
  </si>
  <si>
    <t>Fourniture et Pose Porte métallique isopleine en tole 12/10 à un battant  de dimension 90/210 cm y compris serrure et toutes sujétions.</t>
  </si>
  <si>
    <t>Mobilisation, Installation de chantier et repli y compris la mise en place d'un bureau de chantier (panneau de chantier et de visibilité en fin de chantier)</t>
  </si>
  <si>
    <t>TOTAL TTC D'UN BLOC DE LATRINES</t>
  </si>
  <si>
    <t xml:space="preserve">F et P de cloture grillagée de 240 ml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</si>
  <si>
    <t>FONDATIONS</t>
  </si>
  <si>
    <t>II</t>
  </si>
  <si>
    <t>III</t>
  </si>
  <si>
    <t>IV</t>
  </si>
  <si>
    <t>V</t>
  </si>
  <si>
    <t>VII</t>
  </si>
  <si>
    <t>VIII</t>
  </si>
  <si>
    <t>COUVERTURE</t>
  </si>
  <si>
    <t>PEINTURE</t>
  </si>
  <si>
    <t>ETANCHEÏTE</t>
  </si>
  <si>
    <t>TOTAL CLOTURE GRILLAGE DE L'ECOLE</t>
  </si>
  <si>
    <t xml:space="preserve">TOTALTTC D'UN BLOC DE DEUX SALLES DE CLASSE </t>
  </si>
  <si>
    <t>MENUISERIE METALLIQUE</t>
  </si>
  <si>
    <t>TERRASSEMENTS</t>
  </si>
  <si>
    <t>Sous total 8</t>
  </si>
  <si>
    <t>REVETEMENT</t>
  </si>
  <si>
    <t xml:space="preserve">Carrelage sol antidérapant intérieur des pièces et extérieur (cour)  </t>
  </si>
  <si>
    <t>Plinthes assorties intérieur et extérieur</t>
  </si>
  <si>
    <t xml:space="preserve">Grille métallique en fer forgé, carré plein de 12 mm pour CVA 1 </t>
  </si>
  <si>
    <t>Peinture à l'huile sur murs verticaux intérieurs</t>
  </si>
  <si>
    <t>Peinture  extérieure à la tyrolienne</t>
  </si>
  <si>
    <t>ENS</t>
  </si>
  <si>
    <t>Éclairage( F&amp;P avec toutes sujétions)</t>
  </si>
  <si>
    <t>Réglette fluo. ordinaires 1x36W  1,20m</t>
  </si>
  <si>
    <t>Commandes+ Prises de courant</t>
  </si>
  <si>
    <t>Interrupteur ordinaire V/V</t>
  </si>
  <si>
    <t>Fourniture et pose de prises de courant 2P+T y compris câblage, boitier d'encastrement et toutes sujétions de raccordement</t>
  </si>
  <si>
    <r>
      <t>m</t>
    </r>
    <r>
      <rPr>
        <vertAlign val="superscript"/>
        <sz val="11"/>
        <color theme="1"/>
        <rFont val="Arial"/>
        <family val="2"/>
      </rPr>
      <t>3</t>
    </r>
  </si>
  <si>
    <r>
      <t>Béton de propreté dosé à 150 kg/m</t>
    </r>
    <r>
      <rPr>
        <vertAlign val="superscript"/>
        <sz val="11"/>
        <color theme="1"/>
        <rFont val="Arial"/>
        <family val="2"/>
      </rPr>
      <t xml:space="preserve">3 </t>
    </r>
  </si>
  <si>
    <r>
      <t>Béton armé pour semelle filante dosé à 350kg/m</t>
    </r>
    <r>
      <rPr>
        <vertAlign val="superscript"/>
        <sz val="11"/>
        <color theme="1"/>
        <rFont val="Arial"/>
        <family val="2"/>
      </rPr>
      <t xml:space="preserve">3 </t>
    </r>
  </si>
  <si>
    <r>
      <t>Béton armé pour poteaux fondation et longrine dosé à 350kg/m</t>
    </r>
    <r>
      <rPr>
        <vertAlign val="superscript"/>
        <sz val="11"/>
        <color theme="1"/>
        <rFont val="Arial"/>
        <family val="2"/>
      </rPr>
      <t xml:space="preserve">3 </t>
    </r>
  </si>
  <si>
    <r>
      <t>Béton armé pour la forme d’aire dosé à 350 kg/m</t>
    </r>
    <r>
      <rPr>
        <vertAlign val="superscript"/>
        <sz val="11"/>
        <rFont val="Arial"/>
        <family val="2"/>
      </rPr>
      <t xml:space="preserve">3 </t>
    </r>
    <r>
      <rPr>
        <sz val="11"/>
        <rFont val="Arial"/>
        <family val="2"/>
      </rPr>
      <t xml:space="preserve">(ép 10cm) </t>
    </r>
  </si>
  <si>
    <r>
      <t>m</t>
    </r>
    <r>
      <rPr>
        <vertAlign val="superscript"/>
        <sz val="11"/>
        <rFont val="Arial"/>
        <family val="2"/>
      </rPr>
      <t>3</t>
    </r>
  </si>
  <si>
    <r>
      <t>m</t>
    </r>
    <r>
      <rPr>
        <vertAlign val="superscript"/>
        <sz val="11"/>
        <color theme="1"/>
        <rFont val="Arial"/>
        <family val="2"/>
      </rPr>
      <t>2</t>
    </r>
  </si>
  <si>
    <r>
      <t>Gros béton pour rampe et marche d'accès dosé à 300 kg/m</t>
    </r>
    <r>
      <rPr>
        <vertAlign val="superscript"/>
        <sz val="11"/>
        <color theme="1"/>
        <rFont val="Arial"/>
        <family val="2"/>
      </rPr>
      <t>3</t>
    </r>
  </si>
  <si>
    <r>
      <t>m</t>
    </r>
    <r>
      <rPr>
        <vertAlign val="superscript"/>
        <sz val="11"/>
        <color theme="1"/>
        <rFont val="Arial"/>
        <family val="2"/>
      </rPr>
      <t>3</t>
    </r>
    <r>
      <rPr>
        <sz val="11"/>
        <color theme="1"/>
        <rFont val="Calibri"/>
        <family val="2"/>
        <scheme val="minor"/>
      </rPr>
      <t/>
    </r>
  </si>
  <si>
    <t>PLOMBERIE ET EQUIPEMENTS SANITAIRE</t>
  </si>
  <si>
    <t xml:space="preserve">                                     4- CLOTURE DE L'ECOLE</t>
  </si>
  <si>
    <t>2 - CONSTRUCTION DE D'UN BLOC DE DEUX SALLES DE CLASSE</t>
  </si>
  <si>
    <t>3- CONSTRUCTION D'UN BLOC DE DEUX (02) LATRINES</t>
  </si>
  <si>
    <t>Fourniture et Pose Fenêtres métallique en Tôle 12/10 à un battant de dimension 40/140 cm y compris serrures, fixation et toutes autres sujétions de pose</t>
  </si>
  <si>
    <t>DEVIS QUANTITATIF ET ESTIMATIF DE LA REHABILITATION DU POSTE DE SANTE DE TIMBEDRA VILLE</t>
  </si>
  <si>
    <r>
      <t>N</t>
    </r>
    <r>
      <rPr>
        <b/>
        <vertAlign val="superscript"/>
        <sz val="11"/>
        <rFont val="Arial"/>
        <family val="2"/>
      </rPr>
      <t>o</t>
    </r>
  </si>
  <si>
    <t>QTE</t>
  </si>
  <si>
    <t xml:space="preserve"> MACONNERIE</t>
  </si>
  <si>
    <t xml:space="preserve">Maçonneries en élevation agglos creux de 20 (20x20x40) </t>
  </si>
  <si>
    <t>Faiences aux pourtours des surfaces humides   (h=2,10 m)</t>
  </si>
  <si>
    <t>Fourniture et pose d’une porte semi-métallique vitrée (100x210)</t>
  </si>
  <si>
    <t xml:space="preserve">Fourniture et pose d'une porte en bois   (70x210) </t>
  </si>
  <si>
    <t>Fourniture et pose d'un chassis vitrés en aluminium double battants CVA 1 (80x100)</t>
  </si>
  <si>
    <t>Fourniture et pose d' impostes  en aluminium vitrés CVA 2 (150x40)</t>
  </si>
  <si>
    <t xml:space="preserve">Fourniture et pose des portes doubles bâttants en bois  (120x180)   pour l'amoire maaçonnée </t>
  </si>
  <si>
    <t>Grille métallique en fer forgé, carré plein de 12 mm pour CVA 2</t>
  </si>
  <si>
    <t>Founiture des bancs pour attentes</t>
  </si>
  <si>
    <t>Peinture à l'eau sur enduits lissés sous plafond</t>
  </si>
  <si>
    <t>PLOMBERIE - SANITAIRE</t>
  </si>
  <si>
    <t>Fourniture et pose d'un robinet de puisard, y compris toutes sujétions de fourniture, de pose et de raccordement</t>
  </si>
  <si>
    <t>Fourniture et pose d'un lavabo complet avec robineterie et accessoires</t>
  </si>
  <si>
    <t>Fourniture et pose de siphon de sol y compris toutes sujétions de pose et de raccordement</t>
  </si>
  <si>
    <t>7.4</t>
  </si>
  <si>
    <t>Fourniture et pose de WC à la turque en pocelaine</t>
  </si>
  <si>
    <t>7.5</t>
  </si>
  <si>
    <t>Fourniture et pose receveur douche, y compris toutes sujétions de pose et de raccordement</t>
  </si>
  <si>
    <t>7.6</t>
  </si>
  <si>
    <t>Evacuation en tuyauterie  en PVC type évacuation de 63 y/c accessoires</t>
  </si>
  <si>
    <t>7.7</t>
  </si>
  <si>
    <t>Construction des Regards</t>
  </si>
  <si>
    <t>7.8</t>
  </si>
  <si>
    <t>Réhabilitation de Fosse septique de 10 Usagers en BA</t>
  </si>
  <si>
    <t>7.9</t>
  </si>
  <si>
    <t>Construction d'un puits perdu</t>
  </si>
  <si>
    <t>7.10</t>
  </si>
  <si>
    <t>ELECTRICITE</t>
  </si>
  <si>
    <t>Fourniture et pose coffret CB1 équipé et câblé avec toutes sujétions</t>
  </si>
  <si>
    <t>Réfection de l'incinateur</t>
  </si>
  <si>
    <t>TOTAL REHABILITATION</t>
  </si>
  <si>
    <t xml:space="preserve">Fourniture et pose des gargouilles préfabriquées, y compris toutes sujétions de mise en œuvre </t>
  </si>
  <si>
    <t>Total DEMOLITION</t>
  </si>
  <si>
    <t>Total  MACONNERIE</t>
  </si>
  <si>
    <t>Total REVETEMENT</t>
  </si>
  <si>
    <t>Total MENUISERIE</t>
  </si>
  <si>
    <t>Total PEINTURE</t>
  </si>
  <si>
    <t>Total PLOMBERIE - SANITAIRE</t>
  </si>
  <si>
    <t>Démolition poutres y/c évacuation à la décharge publique</t>
  </si>
  <si>
    <t>Démolition maconnerie y/c évacuation à la décharge publique</t>
  </si>
  <si>
    <t>Total ELECTRICITE</t>
  </si>
  <si>
    <t>Décapage général du carrllages,faieince et plinthe y/c évacuation à la décharge publique</t>
  </si>
  <si>
    <t>Devis quantitatif et estimatif pour les travaux de construction d'un bloc de deux (02) salles de classe  et d'un bloc de deux latrines, ainsi que la pose de clôture grillagée autour de l’école de Oumou Nour</t>
  </si>
  <si>
    <t xml:space="preserve">DESIGNATIONS </t>
  </si>
  <si>
    <t>MONTANT TOTAL HTT (Euros)</t>
  </si>
  <si>
    <t>elaboration du Dossier d'execution conformement aux CPT approuvé par un bureau de contrôle technique agrée en Mauritanie</t>
  </si>
  <si>
    <t xml:space="preserve">Numeros </t>
  </si>
  <si>
    <t>0.1</t>
  </si>
  <si>
    <t>0.2</t>
  </si>
  <si>
    <t>0.3</t>
  </si>
  <si>
    <t>Total Postes Generaux</t>
  </si>
  <si>
    <t>Total General Pour le Lot 5</t>
  </si>
  <si>
    <t>I. Localité de Oumou Nour</t>
  </si>
  <si>
    <t>Total Travaux de developpement au niveau de la localité (construction de 2 salles de classe, ,2 Blocs de latrines, cloture grillagée pour ecole )</t>
  </si>
  <si>
    <t>II. Localité de Timbedra</t>
  </si>
  <si>
    <t>Total Travaux de developpement au niveau de la localité (Rehabilitation du Poste  de santé de Timbedra )</t>
  </si>
  <si>
    <t xml:space="preserve">DQE  pour les travaux du Lot 5 : Travaux de construction / Réhabilitation de Poste de Santé/école et construction d’une nouvelle école au niveau des villages de  Timbedra et Oumou Nour, </t>
  </si>
  <si>
    <t>P. Unitaire (MRU) HTT</t>
  </si>
  <si>
    <t>P. TOTAL (MRU) HTT</t>
  </si>
  <si>
    <t>TOTAL GENERAL HTT (MRU)</t>
  </si>
  <si>
    <t>P. Unitaire (MRU) HTT en lettres</t>
  </si>
  <si>
    <t>Bordereau des Prix Unitaires  pour les travaux de construction d'un bloc de deux (02) salles de classe  et d'un bloc de deux latrines, ainsi que la pose de clôture grillagée autour de l’école de Oumou Nour</t>
  </si>
  <si>
    <t>Bordereau des Prix Unitaires DE LA REHABILITATION DU POSTE DE SANTE DE TIMBEDRA 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</si>
</sst>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6" formatCode="&quot; &quot;#,##0.00&quot;   &quot;;&quot;-&quot;#,##0.00&quot;   &quot;;&quot; -&quot;00&quot;   &quot;;&quot; &quot;@&quot; &quot;"/>
    <numFmt numFmtId="167" formatCode="_-* #,##0_-;\-* #,##0_-;_-* &quot;-&quot;??_-;_-@_-"/>
    <numFmt numFmtId="168" formatCode="_-* #,##0.00\ _F_-;\-* #,##0.00\ _F_-;_-* &quot;-&quot;??\ _F_-;_-@_-"/>
    <numFmt numFmtId="169" formatCode="00,"/>
    <numFmt numFmtId="170" formatCode="_-* #,##0.00\ [$€]_-;\-* #,##0.00\ [$€]_-;_-* &quot;-&quot;??\ [$€]_-;_-@_-"/>
  </numFmts>
  <fonts count="25"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0"/>
      <name val="Arial"/>
      <family val="2"/>
    </font>
    <font>
      <sz val="11"/>
      <color rgb="FF000000"/>
      <name val="Calibri"/>
      <family val="2"/>
    </font>
    <font>
      <b/>
      <sz val="11"/>
      <name val="Arial"/>
      <family val="2"/>
    </font>
    <font>
      <sz val="11"/>
      <color rgb="FF000000"/>
      <name val="Arial"/>
      <family val="2"/>
    </font>
    <font>
      <b/>
      <i/>
      <sz val="11"/>
      <color rgb="FF000000"/>
      <name val="Arial"/>
      <family val="2"/>
    </font>
    <font>
      <b/>
      <sz val="12"/>
      <color rgb="FF000000"/>
      <name val="Arial"/>
      <family val="2"/>
    </font>
    <font>
      <b/>
      <sz val="12"/>
      <color theme="1"/>
      <name val="Arial"/>
      <family val="2"/>
    </font>
    <font>
      <sz val="12"/>
      <name val="Arial"/>
      <family val="2"/>
    </font>
    <font>
      <b/>
      <sz val="12"/>
      <name val="Arial"/>
      <family val="2"/>
    </font>
    <font>
      <b/>
      <sz val="14"/>
      <name val="Arial"/>
      <family val="2"/>
    </font>
    <font>
      <vertAlign val="superscript"/>
      <sz val="11"/>
      <color theme="1"/>
      <name val="Arial"/>
      <family val="2"/>
    </font>
    <font>
      <vertAlign val="superscript"/>
      <sz val="11"/>
      <name val="Arial"/>
      <family val="2"/>
    </font>
    <font>
      <sz val="10"/>
      <name val="Arial"/>
      <family val="2"/>
    </font>
    <font>
      <b/>
      <sz val="10"/>
      <name val="Swis721 Lt BT"/>
      <family val="2"/>
    </font>
    <font>
      <b/>
      <vertAlign val="superscript"/>
      <sz val="11"/>
      <name val="Arial"/>
      <family val="2"/>
    </font>
    <font>
      <sz val="11"/>
      <name val="Calibri"/>
      <family val="2"/>
      <scheme val="minor"/>
    </font>
    <font>
      <sz val="8"/>
      <name val="Calibri"/>
      <family val="2"/>
      <scheme val="minor"/>
    </font>
    <font>
      <b/>
      <sz val="10"/>
      <name val="Arial"/>
      <family val="2"/>
    </font>
    <font>
      <b/>
      <sz val="11"/>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B8CCE4"/>
        <bgColor rgb="FF000000"/>
      </patternFill>
    </fill>
    <fill>
      <patternFill patternType="solid">
        <fgColor theme="7" tint="0.39997558519241921"/>
        <bgColor rgb="FF000000"/>
      </patternFill>
    </fill>
    <fill>
      <patternFill patternType="solid">
        <fgColor theme="0"/>
        <bgColor rgb="FF000000"/>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bgColor indexed="64"/>
      </patternFill>
    </fill>
    <fill>
      <patternFill patternType="solid">
        <fgColor theme="9"/>
        <bgColor rgb="FF000000"/>
      </patternFill>
    </fill>
    <fill>
      <patternFill patternType="solid">
        <fgColor rgb="FF92D050"/>
        <bgColor indexed="64"/>
      </patternFill>
    </fill>
    <fill>
      <patternFill patternType="solid">
        <fgColor theme="7" tint="0.39997558519241921"/>
        <bgColor indexed="64"/>
      </patternFill>
    </fill>
    <fill>
      <patternFill patternType="solid">
        <fgColor rgb="FF92D050"/>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7">
    <xf numFmtId="0" fontId="0" fillId="0" borderId="0"/>
    <xf numFmtId="43" fontId="1" fillId="0" borderId="0" applyFont="0" applyFill="0" applyBorder="0" applyAlignment="0" applyProtection="0"/>
    <xf numFmtId="0" fontId="6" fillId="0" borderId="0"/>
    <xf numFmtId="166" fontId="7" fillId="0" borderId="0" applyFont="0" applyFill="0" applyBorder="0" applyAlignment="0" applyProtection="0"/>
    <xf numFmtId="0" fontId="6" fillId="0" borderId="0"/>
    <xf numFmtId="0" fontId="18" fillId="0" borderId="0"/>
    <xf numFmtId="169" fontId="19" fillId="0" borderId="8">
      <alignment horizontal="left"/>
    </xf>
    <xf numFmtId="170" fontId="18" fillId="0" borderId="0" applyFont="0" applyFill="0" applyBorder="0" applyAlignment="0" applyProtection="0"/>
    <xf numFmtId="168" fontId="6" fillId="0" borderId="0" applyFont="0" applyFill="0" applyBorder="0" applyAlignment="0" applyProtection="0"/>
    <xf numFmtId="164" fontId="6" fillId="0" borderId="0" applyFont="0" applyFill="0" applyBorder="0" applyAlignment="0" applyProtection="0"/>
    <xf numFmtId="168" fontId="18"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cellStyleXfs>
  <cellXfs count="164">
    <xf numFmtId="0" fontId="0" fillId="0" borderId="0" xfId="0"/>
    <xf numFmtId="0" fontId="3" fillId="2" borderId="1" xfId="0" applyFont="1" applyFill="1" applyBorder="1" applyAlignment="1">
      <alignment horizontal="left" vertical="center" wrapText="1"/>
    </xf>
    <xf numFmtId="0" fontId="5" fillId="5" borderId="1" xfId="0" applyFont="1" applyFill="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left"/>
    </xf>
    <xf numFmtId="0" fontId="9" fillId="0" borderId="1" xfId="0" applyFont="1" applyBorder="1" applyAlignment="1">
      <alignment horizontal="center" vertical="center"/>
    </xf>
    <xf numFmtId="43" fontId="9" fillId="0" borderId="1" xfId="1" applyFont="1" applyFill="1" applyBorder="1" applyAlignment="1">
      <alignment horizontal="center" vertical="center"/>
    </xf>
    <xf numFmtId="0" fontId="9" fillId="0" borderId="1" xfId="0" applyFont="1" applyBorder="1" applyAlignment="1">
      <alignment horizontal="left" wrapText="1"/>
    </xf>
    <xf numFmtId="0" fontId="9" fillId="7" borderId="1" xfId="0" applyFont="1" applyFill="1" applyBorder="1" applyAlignment="1">
      <alignment horizontal="center" vertical="center"/>
    </xf>
    <xf numFmtId="0" fontId="3" fillId="7" borderId="1" xfId="0" applyFont="1" applyFill="1" applyBorder="1" applyAlignment="1">
      <alignment horizontal="left" wrapText="1"/>
    </xf>
    <xf numFmtId="0" fontId="3" fillId="7"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left"/>
    </xf>
    <xf numFmtId="0" fontId="4" fillId="4" borderId="1" xfId="0" applyFont="1" applyFill="1" applyBorder="1" applyAlignment="1">
      <alignment horizontal="center" vertical="center"/>
    </xf>
    <xf numFmtId="2" fontId="4" fillId="4" borderId="2" xfId="0" applyNumberFormat="1" applyFont="1" applyFill="1" applyBorder="1" applyAlignment="1">
      <alignment horizontal="right" vertical="center"/>
    </xf>
    <xf numFmtId="3" fontId="4" fillId="4" borderId="1" xfId="0" applyNumberFormat="1" applyFont="1" applyFill="1" applyBorder="1" applyAlignment="1">
      <alignment horizontal="right" vertical="center"/>
    </xf>
    <xf numFmtId="0" fontId="4" fillId="0" borderId="1" xfId="0" applyFont="1" applyBorder="1" applyAlignment="1">
      <alignment horizontal="left"/>
    </xf>
    <xf numFmtId="0" fontId="4" fillId="0" borderId="1" xfId="0" applyFont="1" applyBorder="1" applyAlignment="1">
      <alignment horizontal="center" vertical="center"/>
    </xf>
    <xf numFmtId="2" fontId="4" fillId="0" borderId="2" xfId="0" applyNumberFormat="1" applyFont="1" applyBorder="1" applyAlignment="1">
      <alignment horizontal="right" vertical="center"/>
    </xf>
    <xf numFmtId="3" fontId="4" fillId="0" borderId="1" xfId="0" applyNumberFormat="1" applyFont="1" applyBorder="1" applyAlignment="1">
      <alignment horizontal="right" vertical="center"/>
    </xf>
    <xf numFmtId="0" fontId="4" fillId="0" borderId="0" xfId="0" applyFont="1"/>
    <xf numFmtId="3" fontId="4" fillId="0" borderId="2" xfId="0" applyNumberFormat="1" applyFont="1" applyBorder="1" applyAlignment="1">
      <alignment horizontal="right" vertical="center"/>
    </xf>
    <xf numFmtId="0" fontId="4" fillId="0" borderId="1" xfId="0" applyFont="1" applyBorder="1" applyAlignment="1">
      <alignment horizontal="left" wrapText="1"/>
    </xf>
    <xf numFmtId="0" fontId="4" fillId="0" borderId="1" xfId="0" applyFont="1" applyBorder="1" applyAlignment="1">
      <alignment horizontal="right"/>
    </xf>
    <xf numFmtId="4" fontId="4" fillId="4" borderId="2" xfId="0" applyNumberFormat="1" applyFont="1" applyFill="1" applyBorder="1" applyAlignment="1">
      <alignment horizontal="right" vertical="center"/>
    </xf>
    <xf numFmtId="0" fontId="4" fillId="0" borderId="3" xfId="0" applyFont="1" applyBorder="1" applyAlignment="1">
      <alignment horizontal="left"/>
    </xf>
    <xf numFmtId="0" fontId="8" fillId="4" borderId="1" xfId="0" applyFont="1" applyFill="1" applyBorder="1" applyAlignment="1">
      <alignment horizontal="left" vertical="center"/>
    </xf>
    <xf numFmtId="0" fontId="4" fillId="0" borderId="1" xfId="2" applyFont="1" applyBorder="1" applyAlignment="1">
      <alignment horizontal="center" vertical="center"/>
    </xf>
    <xf numFmtId="3" fontId="4" fillId="0" borderId="1" xfId="4" applyNumberFormat="1" applyFont="1" applyBorder="1" applyAlignment="1">
      <alignment horizontal="right" vertical="center"/>
    </xf>
    <xf numFmtId="0" fontId="4" fillId="0" borderId="1" xfId="2" applyFont="1" applyBorder="1" applyAlignment="1">
      <alignment wrapText="1"/>
    </xf>
    <xf numFmtId="0" fontId="4" fillId="0" borderId="1" xfId="2" applyFont="1" applyBorder="1" applyAlignment="1">
      <alignment horizontal="center" vertical="center" wrapText="1"/>
    </xf>
    <xf numFmtId="0" fontId="4" fillId="0" borderId="1" xfId="2" applyFont="1" applyBorder="1" applyAlignment="1">
      <alignment horizontal="right" vertical="center" wrapText="1"/>
    </xf>
    <xf numFmtId="0" fontId="4" fillId="0" borderId="1" xfId="0" applyFont="1" applyBorder="1" applyAlignment="1">
      <alignment horizontal="center"/>
    </xf>
    <xf numFmtId="0" fontId="14" fillId="2" borderId="3" xfId="0" applyFont="1" applyFill="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3" fillId="14"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5" fillId="14" borderId="1" xfId="0" applyFont="1" applyFill="1" applyBorder="1" applyAlignment="1">
      <alignment horizontal="center" vertical="center" wrapText="1"/>
    </xf>
    <xf numFmtId="0" fontId="3" fillId="14" borderId="1" xfId="0" applyFont="1" applyFill="1" applyBorder="1" applyAlignment="1">
      <alignment vertical="center" wrapText="1"/>
    </xf>
    <xf numFmtId="0" fontId="2" fillId="14" borderId="1" xfId="0" applyFont="1" applyFill="1" applyBorder="1" applyAlignment="1">
      <alignment horizontal="center" vertical="center" wrapText="1"/>
    </xf>
    <xf numFmtId="0" fontId="2" fillId="14" borderId="1" xfId="0" applyFont="1" applyFill="1" applyBorder="1" applyAlignment="1">
      <alignment horizontal="justify" vertical="center" wrapText="1"/>
    </xf>
    <xf numFmtId="0" fontId="5" fillId="14" borderId="1" xfId="0" applyFont="1" applyFill="1" applyBorder="1" applyAlignment="1">
      <alignment horizontal="justify" vertical="center" wrapText="1"/>
    </xf>
    <xf numFmtId="0" fontId="2" fillId="10" borderId="1" xfId="0" applyFont="1" applyFill="1" applyBorder="1" applyAlignment="1">
      <alignment horizontal="center" vertical="center"/>
    </xf>
    <xf numFmtId="167" fontId="2" fillId="14" borderId="1" xfId="1" applyNumberFormat="1" applyFont="1" applyFill="1" applyBorder="1" applyAlignment="1">
      <alignment horizontal="right"/>
    </xf>
    <xf numFmtId="167" fontId="3" fillId="0" borderId="1" xfId="1" applyNumberFormat="1" applyFont="1" applyBorder="1" applyAlignment="1">
      <alignment horizontal="right" vertical="center"/>
    </xf>
    <xf numFmtId="167" fontId="3" fillId="0" borderId="0" xfId="0" applyNumberFormat="1" applyFont="1" applyAlignment="1">
      <alignment horizontal="right"/>
    </xf>
    <xf numFmtId="0" fontId="2" fillId="10" borderId="1" xfId="0" applyFont="1" applyFill="1" applyBorder="1" applyAlignment="1">
      <alignment horizontal="center"/>
    </xf>
    <xf numFmtId="0" fontId="2" fillId="10" borderId="1" xfId="0" applyFont="1" applyFill="1" applyBorder="1" applyAlignment="1">
      <alignment horizontal="left" vertical="center"/>
    </xf>
    <xf numFmtId="43" fontId="2" fillId="10" borderId="1" xfId="1" applyFont="1" applyFill="1" applyBorder="1" applyAlignment="1">
      <alignment horizontal="center" vertical="center"/>
    </xf>
    <xf numFmtId="0" fontId="5" fillId="8" borderId="1" xfId="0" applyFont="1" applyFill="1" applyBorder="1" applyAlignment="1">
      <alignment horizontal="center" vertical="center" wrapText="1"/>
    </xf>
    <xf numFmtId="167" fontId="12" fillId="13" borderId="1" xfId="0" applyNumberFormat="1" applyFont="1" applyFill="1" applyBorder="1" applyAlignment="1">
      <alignment horizontal="right" vertical="center" wrapText="1"/>
    </xf>
    <xf numFmtId="167" fontId="11" fillId="15" borderId="1" xfId="1" applyNumberFormat="1" applyFont="1" applyFill="1" applyBorder="1" applyAlignment="1">
      <alignment horizontal="right"/>
    </xf>
    <xf numFmtId="167" fontId="14" fillId="2" borderId="3" xfId="0" applyNumberFormat="1" applyFont="1" applyFill="1" applyBorder="1" applyAlignment="1">
      <alignment horizontal="right" vertical="center" wrapText="1"/>
    </xf>
    <xf numFmtId="167" fontId="9" fillId="0" borderId="1" xfId="1" applyNumberFormat="1" applyFont="1" applyFill="1" applyBorder="1" applyAlignment="1">
      <alignment horizontal="right" vertical="center"/>
    </xf>
    <xf numFmtId="167" fontId="5" fillId="6" borderId="1" xfId="1" applyNumberFormat="1" applyFont="1" applyFill="1" applyBorder="1" applyAlignment="1">
      <alignment horizontal="right"/>
    </xf>
    <xf numFmtId="167" fontId="9" fillId="7" borderId="1" xfId="1" applyNumberFormat="1" applyFont="1" applyFill="1" applyBorder="1" applyAlignment="1">
      <alignment horizontal="right" vertical="center"/>
    </xf>
    <xf numFmtId="0" fontId="5" fillId="14" borderId="2" xfId="0" applyFont="1" applyFill="1" applyBorder="1" applyAlignment="1">
      <alignment vertical="center" wrapText="1"/>
    </xf>
    <xf numFmtId="0" fontId="5" fillId="14" borderId="3" xfId="0" applyFont="1" applyFill="1" applyBorder="1" applyAlignment="1">
      <alignment vertical="center" wrapText="1"/>
    </xf>
    <xf numFmtId="0" fontId="5" fillId="14" borderId="4" xfId="0" applyFont="1" applyFill="1" applyBorder="1" applyAlignment="1">
      <alignment vertical="center" wrapText="1"/>
    </xf>
    <xf numFmtId="167" fontId="11" fillId="15" borderId="1" xfId="1" applyNumberFormat="1" applyFont="1" applyFill="1" applyBorder="1" applyAlignment="1">
      <alignment horizontal="right" vertical="center"/>
    </xf>
    <xf numFmtId="43" fontId="9" fillId="2" borderId="1" xfId="1" applyFont="1" applyFill="1" applyBorder="1" applyAlignment="1">
      <alignment horizontal="center" vertical="center"/>
    </xf>
    <xf numFmtId="0" fontId="8" fillId="16" borderId="9" xfId="0" applyFont="1" applyFill="1" applyBorder="1" applyAlignment="1">
      <alignment horizontal="left"/>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16" borderId="6"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10" xfId="0" applyFont="1" applyFill="1" applyBorder="1" applyAlignment="1">
      <alignment horizontal="center" vertical="center"/>
    </xf>
    <xf numFmtId="0" fontId="13" fillId="0" borderId="1" xfId="2" applyFont="1" applyBorder="1" applyAlignment="1">
      <alignment vertical="center"/>
    </xf>
    <xf numFmtId="0" fontId="4" fillId="0" borderId="1" xfId="2" applyFont="1" applyBorder="1" applyAlignment="1">
      <alignment vertical="center" wrapText="1"/>
    </xf>
    <xf numFmtId="0" fontId="4" fillId="0" borderId="1" xfId="2" applyFont="1" applyBorder="1" applyAlignment="1">
      <alignment horizontal="right" vertical="center"/>
    </xf>
    <xf numFmtId="0" fontId="8" fillId="0" borderId="3" xfId="0" applyFont="1" applyBorder="1" applyAlignment="1">
      <alignment vertical="center"/>
    </xf>
    <xf numFmtId="3" fontId="8" fillId="0" borderId="4" xfId="0" applyNumberFormat="1" applyFont="1" applyBorder="1" applyAlignment="1">
      <alignment vertical="center"/>
    </xf>
    <xf numFmtId="2" fontId="4" fillId="0" borderId="2" xfId="0" applyNumberFormat="1" applyFont="1" applyBorder="1" applyAlignment="1">
      <alignment horizontal="right"/>
    </xf>
    <xf numFmtId="3" fontId="4" fillId="0" borderId="1" xfId="0" applyNumberFormat="1" applyFont="1" applyBorder="1" applyAlignment="1">
      <alignment horizontal="right"/>
    </xf>
    <xf numFmtId="0" fontId="4" fillId="0" borderId="1" xfId="0" applyFont="1" applyBorder="1" applyAlignment="1">
      <alignment horizontal="left" vertical="top"/>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9" xfId="0" applyFont="1" applyBorder="1" applyAlignment="1">
      <alignment horizontal="center" vertical="center"/>
    </xf>
    <xf numFmtId="0" fontId="8" fillId="0" borderId="1" xfId="0" applyFont="1" applyBorder="1" applyAlignment="1">
      <alignment horizontal="right"/>
    </xf>
    <xf numFmtId="0" fontId="8" fillId="0" borderId="2" xfId="0" applyFont="1" applyBorder="1" applyAlignment="1">
      <alignment horizontal="right"/>
    </xf>
    <xf numFmtId="3" fontId="8" fillId="0" borderId="1" xfId="0" applyNumberFormat="1" applyFont="1" applyBorder="1" applyAlignment="1">
      <alignment horizontal="right" vertical="center"/>
    </xf>
    <xf numFmtId="0" fontId="21" fillId="0" borderId="3" xfId="0" applyFont="1" applyBorder="1"/>
    <xf numFmtId="0" fontId="21" fillId="0" borderId="0" xfId="0" applyFont="1"/>
    <xf numFmtId="0" fontId="21" fillId="0" borderId="4" xfId="0" applyFont="1" applyBorder="1"/>
    <xf numFmtId="0" fontId="8" fillId="0" borderId="2" xfId="0" applyFont="1" applyBorder="1" applyAlignment="1">
      <alignment horizontal="left" indent="23"/>
    </xf>
    <xf numFmtId="0" fontId="21" fillId="0" borderId="5" xfId="0" applyFont="1" applyBorder="1"/>
    <xf numFmtId="0" fontId="21" fillId="0" borderId="7" xfId="0" applyFont="1" applyBorder="1"/>
    <xf numFmtId="0" fontId="8" fillId="2" borderId="1" xfId="0" applyFont="1" applyFill="1" applyBorder="1" applyAlignment="1">
      <alignment horizontal="center" vertical="center"/>
    </xf>
    <xf numFmtId="0" fontId="4" fillId="2" borderId="1" xfId="2" applyFont="1" applyFill="1" applyBorder="1" applyAlignment="1">
      <alignment wrapText="1"/>
    </xf>
    <xf numFmtId="0" fontId="4" fillId="2" borderId="1" xfId="2" applyFont="1" applyFill="1" applyBorder="1" applyAlignment="1">
      <alignment horizontal="center" vertical="center"/>
    </xf>
    <xf numFmtId="0" fontId="4" fillId="2" borderId="1" xfId="2" applyFont="1" applyFill="1" applyBorder="1" applyAlignment="1">
      <alignment horizontal="right" vertical="center"/>
    </xf>
    <xf numFmtId="3" fontId="4" fillId="2" borderId="1" xfId="0" applyNumberFormat="1" applyFont="1" applyFill="1" applyBorder="1" applyAlignment="1">
      <alignment horizontal="right" vertical="center"/>
    </xf>
    <xf numFmtId="0" fontId="8" fillId="17" borderId="1" xfId="0" applyFont="1" applyFill="1" applyBorder="1" applyAlignment="1">
      <alignment horizontal="center" vertical="center"/>
    </xf>
    <xf numFmtId="0" fontId="4" fillId="17" borderId="1" xfId="0" applyFont="1" applyFill="1" applyBorder="1" applyAlignment="1">
      <alignment horizontal="center" vertical="center"/>
    </xf>
    <xf numFmtId="2" fontId="4" fillId="17" borderId="2" xfId="0" applyNumberFormat="1" applyFont="1" applyFill="1" applyBorder="1" applyAlignment="1">
      <alignment horizontal="right" vertical="center"/>
    </xf>
    <xf numFmtId="0" fontId="4" fillId="17" borderId="1" xfId="0" applyFont="1" applyFill="1" applyBorder="1" applyAlignment="1">
      <alignment horizontal="right" vertical="center"/>
    </xf>
    <xf numFmtId="3" fontId="4" fillId="17" borderId="1" xfId="0" applyNumberFormat="1" applyFont="1" applyFill="1" applyBorder="1" applyAlignment="1">
      <alignment horizontal="right" vertical="center"/>
    </xf>
    <xf numFmtId="0" fontId="8" fillId="17" borderId="1" xfId="0" applyFont="1" applyFill="1" applyBorder="1" applyAlignment="1">
      <alignment horizontal="left" vertical="center" wrapText="1"/>
    </xf>
    <xf numFmtId="0" fontId="6" fillId="18" borderId="9" xfId="0" applyFont="1" applyFill="1" applyBorder="1" applyAlignment="1">
      <alignment horizontal="center" vertical="center"/>
    </xf>
    <xf numFmtId="0" fontId="8" fillId="18" borderId="1" xfId="0" applyFont="1" applyFill="1" applyBorder="1" applyAlignment="1">
      <alignment horizontal="left"/>
    </xf>
    <xf numFmtId="0" fontId="8" fillId="18" borderId="1" xfId="0" applyFont="1" applyFill="1" applyBorder="1" applyAlignment="1">
      <alignment horizontal="left" vertical="center"/>
    </xf>
    <xf numFmtId="3" fontId="4" fillId="18" borderId="1" xfId="0" applyNumberFormat="1" applyFont="1" applyFill="1" applyBorder="1" applyAlignment="1">
      <alignment horizontal="right" vertical="center"/>
    </xf>
    <xf numFmtId="43" fontId="15" fillId="13" borderId="1" xfId="2" applyNumberFormat="1" applyFont="1" applyFill="1" applyBorder="1" applyAlignment="1">
      <alignment horizontal="right"/>
    </xf>
    <xf numFmtId="0" fontId="0" fillId="0" borderId="1" xfId="0" applyBorder="1"/>
    <xf numFmtId="0" fontId="23" fillId="0" borderId="1" xfId="0" applyFont="1" applyBorder="1" applyAlignment="1">
      <alignment vertical="center"/>
    </xf>
    <xf numFmtId="43" fontId="0" fillId="0" borderId="1" xfId="1" applyFont="1" applyBorder="1" applyAlignment="1">
      <alignment horizontal="center" vertical="center"/>
    </xf>
    <xf numFmtId="43" fontId="0" fillId="0" borderId="1" xfId="1" applyFont="1" applyBorder="1" applyAlignment="1">
      <alignment vertical="center"/>
    </xf>
    <xf numFmtId="0" fontId="6" fillId="0" borderId="1" xfId="0" applyFont="1" applyBorder="1" applyAlignment="1">
      <alignment vertical="center" wrapText="1"/>
    </xf>
    <xf numFmtId="0" fontId="8" fillId="13" borderId="2" xfId="2" applyFont="1" applyFill="1" applyBorder="1" applyAlignment="1">
      <alignment horizontal="center" wrapText="1"/>
    </xf>
    <xf numFmtId="0" fontId="8" fillId="13" borderId="3" xfId="2" applyFont="1" applyFill="1" applyBorder="1" applyAlignment="1">
      <alignment horizontal="center" wrapText="1"/>
    </xf>
    <xf numFmtId="0" fontId="5" fillId="12" borderId="2" xfId="0" applyFont="1" applyFill="1" applyBorder="1" applyAlignment="1">
      <alignment horizontal="center"/>
    </xf>
    <xf numFmtId="0" fontId="5" fillId="12" borderId="3" xfId="0" applyFont="1" applyFill="1" applyBorder="1" applyAlignment="1">
      <alignment horizontal="center"/>
    </xf>
    <xf numFmtId="0" fontId="5" fillId="12" borderId="4" xfId="0" applyFont="1" applyFill="1" applyBorder="1" applyAlignment="1">
      <alignment horizontal="center"/>
    </xf>
    <xf numFmtId="0" fontId="14" fillId="3" borderId="1" xfId="0" applyFont="1" applyFill="1" applyBorder="1" applyAlignment="1">
      <alignment horizontal="center" vertical="center" wrapText="1"/>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11" borderId="4" xfId="0" applyFont="1" applyFill="1" applyBorder="1" applyAlignment="1">
      <alignment horizontal="center" vertical="center"/>
    </xf>
    <xf numFmtId="0" fontId="5" fillId="8" borderId="2"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 xfId="0" applyFont="1" applyFill="1" applyBorder="1" applyAlignment="1">
      <alignment horizontal="left" vertical="center" wrapText="1"/>
    </xf>
    <xf numFmtId="0" fontId="5" fillId="6" borderId="2"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8" fillId="6" borderId="2" xfId="0" applyFont="1" applyFill="1" applyBorder="1" applyAlignment="1">
      <alignment horizontal="center"/>
    </xf>
    <xf numFmtId="0" fontId="8" fillId="6" borderId="3" xfId="0" applyFont="1" applyFill="1" applyBorder="1" applyAlignment="1">
      <alignment horizontal="center"/>
    </xf>
    <xf numFmtId="0" fontId="8" fillId="6" borderId="4" xfId="0" applyFont="1" applyFill="1" applyBorder="1" applyAlignment="1">
      <alignment horizontal="center"/>
    </xf>
    <xf numFmtId="0" fontId="8" fillId="5" borderId="2" xfId="0" applyFont="1" applyFill="1" applyBorder="1" applyAlignment="1">
      <alignment horizontal="left"/>
    </xf>
    <xf numFmtId="0" fontId="8" fillId="5" borderId="3" xfId="0" applyFont="1" applyFill="1" applyBorder="1" applyAlignment="1">
      <alignment horizontal="left"/>
    </xf>
    <xf numFmtId="0" fontId="8" fillId="5" borderId="4" xfId="0" applyFont="1" applyFill="1" applyBorder="1" applyAlignment="1">
      <alignment horizontal="left"/>
    </xf>
    <xf numFmtId="0" fontId="5" fillId="15" borderId="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5" borderId="4" xfId="0" applyFont="1" applyFill="1" applyBorder="1" applyAlignment="1">
      <alignment horizontal="center" vertical="center" wrapText="1"/>
    </xf>
    <xf numFmtId="0" fontId="5" fillId="12" borderId="2"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15" borderId="2" xfId="0" applyFont="1" applyFill="1" applyBorder="1" applyAlignment="1">
      <alignment horizontal="center" vertical="center"/>
    </xf>
    <xf numFmtId="0" fontId="5" fillId="15" borderId="3" xfId="0" applyFont="1" applyFill="1" applyBorder="1" applyAlignment="1">
      <alignment horizontal="center" vertical="center"/>
    </xf>
    <xf numFmtId="0" fontId="5" fillId="15" borderId="4" xfId="0" applyFont="1" applyFill="1" applyBorder="1" applyAlignment="1">
      <alignment horizontal="center" vertic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10" fillId="6" borderId="4"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24" fillId="0" borderId="2" xfId="0" applyFont="1" applyBorder="1" applyAlignment="1">
      <alignment horizontal="left" vertical="center"/>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xf>
    <xf numFmtId="0" fontId="24" fillId="0" borderId="1" xfId="0" applyFont="1" applyBorder="1" applyAlignment="1">
      <alignment vertical="center"/>
    </xf>
    <xf numFmtId="43" fontId="0" fillId="0" borderId="1" xfId="1" applyFont="1" applyBorder="1"/>
    <xf numFmtId="0" fontId="23" fillId="0" borderId="0" xfId="0" applyFont="1" applyAlignment="1">
      <alignment horizontal="center" wrapText="1"/>
    </xf>
    <xf numFmtId="0" fontId="23" fillId="0" borderId="5" xfId="0" applyFont="1" applyBorder="1" applyAlignment="1">
      <alignment horizontal="center" wrapText="1"/>
    </xf>
    <xf numFmtId="43" fontId="2" fillId="9" borderId="1" xfId="1" applyFont="1" applyFill="1" applyBorder="1" applyAlignment="1">
      <alignment horizontal="center" vertical="center" wrapText="1"/>
    </xf>
    <xf numFmtId="0" fontId="8" fillId="16" borderId="9" xfId="0" applyFont="1" applyFill="1" applyBorder="1" applyAlignment="1">
      <alignment horizontal="center" wrapText="1"/>
    </xf>
  </cellXfs>
  <cellStyles count="17">
    <cellStyle name="CAPÍTULO" xfId="6" xr:uid="{00000000-0005-0000-0000-000032000000}"/>
    <cellStyle name="Euro" xfId="7" xr:uid="{00000000-0005-0000-0000-000033000000}"/>
    <cellStyle name="Milliers" xfId="1" builtinId="3"/>
    <cellStyle name="Milliers 2" xfId="3" xr:uid="{00000000-0005-0000-0000-000001000000}"/>
    <cellStyle name="Milliers 2 2" xfId="8" xr:uid="{00000000-0005-0000-0000-000034000000}"/>
    <cellStyle name="Milliers 3" xfId="9" xr:uid="{00000000-0005-0000-0000-000035000000}"/>
    <cellStyle name="Milliers 4" xfId="10" xr:uid="{00000000-0005-0000-0000-000036000000}"/>
    <cellStyle name="Milliers 4 2" xfId="11" xr:uid="{00000000-0005-0000-0000-000037000000}"/>
    <cellStyle name="Milliers 5" xfId="12" xr:uid="{00000000-0005-0000-0000-000038000000}"/>
    <cellStyle name="Milliers 5 2" xfId="13" xr:uid="{00000000-0005-0000-0000-000039000000}"/>
    <cellStyle name="Milliers 6" xfId="14" xr:uid="{00000000-0005-0000-0000-00003A000000}"/>
    <cellStyle name="Normal" xfId="0" builtinId="0"/>
    <cellStyle name="Normal 2" xfId="15" xr:uid="{00000000-0005-0000-0000-00003C000000}"/>
    <cellStyle name="Normal 2 2 2" xfId="16" xr:uid="{00000000-0005-0000-0000-00003D000000}"/>
    <cellStyle name="Normal 2 3" xfId="4" xr:uid="{00000000-0005-0000-0000-000003000000}"/>
    <cellStyle name="Normal 3" xfId="2" xr:uid="{00000000-0005-0000-0000-000004000000}"/>
    <cellStyle name="Normal 4" xfId="5"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onsultations\THEMIIS\DAO%20Infrastructures\DQE%20DAO.xls" TargetMode="External"/><Relationship Id="rId1" Type="http://schemas.openxmlformats.org/officeDocument/2006/relationships/externalLinkPath" Target="/consultations/THEMIIS/DAO%20Infrastructures/DQE%20D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itulatif"/>
      <sheetName val="Achemim"/>
      <sheetName val="Ouad NITTI"/>
    </sheetNames>
    <sheetDataSet>
      <sheetData sheetId="0" refreshError="1"/>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4340-5123-4BB8-A1EE-F9A9C4281C29}">
  <dimension ref="A3:C15"/>
  <sheetViews>
    <sheetView workbookViewId="0">
      <selection activeCell="C7" sqref="C7"/>
    </sheetView>
  </sheetViews>
  <sheetFormatPr baseColWidth="10" defaultRowHeight="14.4" x14ac:dyDescent="0.3"/>
  <cols>
    <col min="2" max="2" width="39.109375" customWidth="1"/>
    <col min="3" max="3" width="26.109375" customWidth="1"/>
    <col min="4" max="4" width="12.88671875" customWidth="1"/>
    <col min="5" max="5" width="13.44140625" customWidth="1"/>
    <col min="6" max="6" width="11" customWidth="1"/>
    <col min="7" max="7" width="12.44140625" customWidth="1"/>
  </cols>
  <sheetData>
    <row r="3" spans="1:3" x14ac:dyDescent="0.3">
      <c r="A3" s="160" t="s">
        <v>262</v>
      </c>
      <c r="B3" s="160"/>
      <c r="C3" s="160"/>
    </row>
    <row r="4" spans="1:3" ht="29.4" customHeight="1" x14ac:dyDescent="0.3">
      <c r="A4" s="161"/>
      <c r="B4" s="161"/>
      <c r="C4" s="161"/>
    </row>
    <row r="5" spans="1:3" x14ac:dyDescent="0.3">
      <c r="A5" s="108" t="s">
        <v>252</v>
      </c>
      <c r="B5" s="109" t="s">
        <v>249</v>
      </c>
      <c r="C5" s="109" t="s">
        <v>250</v>
      </c>
    </row>
    <row r="6" spans="1:3" ht="63" customHeight="1" x14ac:dyDescent="0.3">
      <c r="A6" s="108" t="s">
        <v>253</v>
      </c>
      <c r="B6" s="112" t="s">
        <v>251</v>
      </c>
      <c r="C6" s="110"/>
    </row>
    <row r="7" spans="1:3" ht="70.8" customHeight="1" x14ac:dyDescent="0.3">
      <c r="A7" s="108" t="s">
        <v>254</v>
      </c>
      <c r="B7" s="1" t="s">
        <v>158</v>
      </c>
      <c r="C7" s="110">
        <f>[1]Achemim!F73</f>
        <v>0</v>
      </c>
    </row>
    <row r="8" spans="1:3" ht="89.4" customHeight="1" x14ac:dyDescent="0.3">
      <c r="A8" s="108" t="s">
        <v>255</v>
      </c>
      <c r="B8" s="1" t="s">
        <v>151</v>
      </c>
      <c r="C8" s="111">
        <f>'[1]Ouad NITTI'!F73</f>
        <v>0</v>
      </c>
    </row>
    <row r="9" spans="1:3" ht="45" customHeight="1" x14ac:dyDescent="0.3">
      <c r="A9" s="152" t="s">
        <v>256</v>
      </c>
      <c r="B9" s="153"/>
      <c r="C9" s="111"/>
    </row>
    <row r="10" spans="1:3" ht="24" customHeight="1" x14ac:dyDescent="0.3">
      <c r="A10" s="152" t="s">
        <v>258</v>
      </c>
      <c r="B10" s="154"/>
      <c r="C10" s="153"/>
    </row>
    <row r="11" spans="1:3" ht="75" customHeight="1" x14ac:dyDescent="0.3">
      <c r="A11" s="155" t="s">
        <v>259</v>
      </c>
      <c r="B11" s="156"/>
      <c r="C11" s="157"/>
    </row>
    <row r="12" spans="1:3" ht="25.2" customHeight="1" x14ac:dyDescent="0.3">
      <c r="A12" s="152" t="s">
        <v>260</v>
      </c>
      <c r="B12" s="154"/>
      <c r="C12" s="153"/>
    </row>
    <row r="13" spans="1:3" ht="53.4" customHeight="1" x14ac:dyDescent="0.3">
      <c r="A13" s="155" t="s">
        <v>261</v>
      </c>
      <c r="B13" s="156"/>
      <c r="C13" s="157"/>
    </row>
    <row r="14" spans="1:3" ht="31.2" customHeight="1" x14ac:dyDescent="0.3">
      <c r="A14" s="158" t="s">
        <v>257</v>
      </c>
      <c r="B14" s="108"/>
      <c r="C14" s="159"/>
    </row>
    <row r="15" spans="1:3" ht="31.2" customHeight="1" x14ac:dyDescent="0.3"/>
  </sheetData>
  <mergeCells count="6">
    <mergeCell ref="A13:B13"/>
    <mergeCell ref="A3:C4"/>
    <mergeCell ref="A9:B9"/>
    <mergeCell ref="A10:C10"/>
    <mergeCell ref="A11:B11"/>
    <mergeCell ref="A12:C12"/>
  </mergeCells>
  <phoneticPr fontId="2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3"/>
  <sheetViews>
    <sheetView workbookViewId="0">
      <selection activeCell="A7" activeCellId="3" sqref="A3:XFD3 A5:XFD5 A6:XFD6 A7:XFD7"/>
    </sheetView>
  </sheetViews>
  <sheetFormatPr baseColWidth="10" defaultColWidth="11.44140625" defaultRowHeight="13.8" x14ac:dyDescent="0.25"/>
  <cols>
    <col min="1" max="1" width="6.88671875" style="34" customWidth="1"/>
    <col min="2" max="2" width="55.6640625" style="34" customWidth="1"/>
    <col min="3" max="3" width="8.109375" style="34" customWidth="1"/>
    <col min="4" max="4" width="10.5546875" style="34" customWidth="1"/>
    <col min="5" max="5" width="11.5546875" style="34" customWidth="1"/>
    <col min="6" max="6" width="21.33203125" style="50" customWidth="1"/>
    <col min="7" max="16384" width="11.44140625" style="34"/>
  </cols>
  <sheetData>
    <row r="1" spans="1:6" ht="52.5" customHeight="1" x14ac:dyDescent="0.25">
      <c r="A1" s="118" t="s">
        <v>248</v>
      </c>
      <c r="B1" s="118"/>
      <c r="C1" s="118"/>
      <c r="D1" s="118"/>
      <c r="E1" s="118"/>
      <c r="F1" s="118"/>
    </row>
    <row r="2" spans="1:6" ht="15.6" x14ac:dyDescent="0.25">
      <c r="A2" s="33"/>
      <c r="B2" s="33"/>
      <c r="C2" s="33"/>
      <c r="D2" s="33"/>
      <c r="E2" s="33"/>
      <c r="F2" s="57"/>
    </row>
    <row r="3" spans="1:6" ht="45.6" customHeight="1" x14ac:dyDescent="0.25">
      <c r="A3" s="51" t="s">
        <v>0</v>
      </c>
      <c r="B3" s="52" t="s">
        <v>1</v>
      </c>
      <c r="C3" s="47" t="s">
        <v>2</v>
      </c>
      <c r="D3" s="53" t="s">
        <v>3</v>
      </c>
      <c r="E3" s="162" t="s">
        <v>263</v>
      </c>
      <c r="F3" s="162" t="s">
        <v>264</v>
      </c>
    </row>
    <row r="5" spans="1:6" ht="18" customHeight="1" x14ac:dyDescent="0.25">
      <c r="A5" s="137" t="s">
        <v>199</v>
      </c>
      <c r="B5" s="138"/>
      <c r="C5" s="138"/>
      <c r="D5" s="138"/>
      <c r="E5" s="138"/>
      <c r="F5" s="139"/>
    </row>
    <row r="6" spans="1:6" x14ac:dyDescent="0.25">
      <c r="A6" s="2">
        <v>1</v>
      </c>
      <c r="B6" s="131" t="s">
        <v>34</v>
      </c>
      <c r="C6" s="132"/>
      <c r="D6" s="132"/>
      <c r="E6" s="132"/>
      <c r="F6" s="133"/>
    </row>
    <row r="7" spans="1:6" x14ac:dyDescent="0.25">
      <c r="A7" s="3" t="s">
        <v>64</v>
      </c>
      <c r="B7" s="4" t="s">
        <v>90</v>
      </c>
      <c r="C7" s="5" t="s">
        <v>8</v>
      </c>
      <c r="D7" s="6">
        <f>0.9*0.9*1*7</f>
        <v>5.67</v>
      </c>
      <c r="E7" s="3"/>
      <c r="F7" s="58"/>
    </row>
    <row r="8" spans="1:6" x14ac:dyDescent="0.25">
      <c r="A8" s="3" t="s">
        <v>65</v>
      </c>
      <c r="B8" s="4" t="s">
        <v>91</v>
      </c>
      <c r="C8" s="5" t="s">
        <v>8</v>
      </c>
      <c r="D8" s="6">
        <f>1*1*1*8</f>
        <v>8</v>
      </c>
      <c r="E8" s="3"/>
      <c r="F8" s="58"/>
    </row>
    <row r="9" spans="1:6" x14ac:dyDescent="0.25">
      <c r="A9" s="3" t="s">
        <v>144</v>
      </c>
      <c r="B9" s="4" t="s">
        <v>92</v>
      </c>
      <c r="C9" s="5" t="s">
        <v>8</v>
      </c>
      <c r="D9" s="6">
        <f>1.2*1.2*1*9</f>
        <v>12.959999999999999</v>
      </c>
      <c r="E9" s="3"/>
      <c r="F9" s="58"/>
    </row>
    <row r="10" spans="1:6" x14ac:dyDescent="0.25">
      <c r="A10" s="3" t="s">
        <v>145</v>
      </c>
      <c r="B10" s="4" t="s">
        <v>93</v>
      </c>
      <c r="C10" s="5" t="s">
        <v>8</v>
      </c>
      <c r="D10" s="6">
        <f>78.6*0.4*0.6</f>
        <v>18.863999999999997</v>
      </c>
      <c r="E10" s="3"/>
      <c r="F10" s="58"/>
    </row>
    <row r="11" spans="1:6" x14ac:dyDescent="0.25">
      <c r="A11" s="3" t="s">
        <v>146</v>
      </c>
      <c r="B11" s="4" t="s">
        <v>94</v>
      </c>
      <c r="C11" s="5" t="s">
        <v>8</v>
      </c>
      <c r="D11" s="6">
        <v>32.443439999999995</v>
      </c>
      <c r="E11" s="3"/>
      <c r="F11" s="58"/>
    </row>
    <row r="12" spans="1:6" x14ac:dyDescent="0.25">
      <c r="A12" s="3" t="s">
        <v>147</v>
      </c>
      <c r="B12" s="4" t="s">
        <v>95</v>
      </c>
      <c r="C12" s="5" t="s">
        <v>8</v>
      </c>
      <c r="D12" s="6">
        <v>69.786000000000001</v>
      </c>
      <c r="E12" s="3"/>
      <c r="F12" s="58"/>
    </row>
    <row r="13" spans="1:6" x14ac:dyDescent="0.25">
      <c r="A13" s="125" t="s">
        <v>9</v>
      </c>
      <c r="B13" s="126"/>
      <c r="C13" s="126"/>
      <c r="D13" s="126"/>
      <c r="E13" s="127"/>
      <c r="F13" s="59"/>
    </row>
    <row r="14" spans="1:6" x14ac:dyDescent="0.25">
      <c r="A14" s="2">
        <v>2</v>
      </c>
      <c r="B14" s="131" t="s">
        <v>161</v>
      </c>
      <c r="C14" s="132"/>
      <c r="D14" s="132"/>
      <c r="E14" s="132"/>
      <c r="F14" s="133"/>
    </row>
    <row r="15" spans="1:6" x14ac:dyDescent="0.25">
      <c r="A15" s="3" t="s">
        <v>6</v>
      </c>
      <c r="B15" s="4" t="s">
        <v>96</v>
      </c>
      <c r="C15" s="5" t="s">
        <v>8</v>
      </c>
      <c r="D15" s="6">
        <v>0.17149999999999999</v>
      </c>
      <c r="E15" s="3"/>
      <c r="F15" s="58"/>
    </row>
    <row r="16" spans="1:6" x14ac:dyDescent="0.25">
      <c r="A16" s="3" t="s">
        <v>66</v>
      </c>
      <c r="B16" s="4" t="s">
        <v>97</v>
      </c>
      <c r="C16" s="5" t="s">
        <v>8</v>
      </c>
      <c r="D16" s="6">
        <v>0.32400000000000007</v>
      </c>
      <c r="E16" s="3"/>
      <c r="F16" s="58"/>
    </row>
    <row r="17" spans="1:6" x14ac:dyDescent="0.25">
      <c r="A17" s="3" t="s">
        <v>67</v>
      </c>
      <c r="B17" s="4" t="s">
        <v>98</v>
      </c>
      <c r="C17" s="5" t="s">
        <v>8</v>
      </c>
      <c r="D17" s="6">
        <v>0.5445000000000001</v>
      </c>
      <c r="E17" s="3"/>
      <c r="F17" s="58"/>
    </row>
    <row r="18" spans="1:6" x14ac:dyDescent="0.25">
      <c r="A18" s="3" t="s">
        <v>68</v>
      </c>
      <c r="B18" s="4" t="s">
        <v>99</v>
      </c>
      <c r="C18" s="5" t="s">
        <v>8</v>
      </c>
      <c r="D18" s="6">
        <v>1.179</v>
      </c>
      <c r="E18" s="3"/>
      <c r="F18" s="58"/>
    </row>
    <row r="19" spans="1:6" x14ac:dyDescent="0.25">
      <c r="A19" s="3" t="s">
        <v>69</v>
      </c>
      <c r="B19" s="4" t="s">
        <v>100</v>
      </c>
      <c r="C19" s="5" t="s">
        <v>8</v>
      </c>
      <c r="D19" s="6">
        <v>4.7159999999999993</v>
      </c>
      <c r="E19" s="3"/>
      <c r="F19" s="58"/>
    </row>
    <row r="20" spans="1:6" x14ac:dyDescent="0.25">
      <c r="A20" s="3" t="s">
        <v>70</v>
      </c>
      <c r="B20" s="4" t="s">
        <v>102</v>
      </c>
      <c r="C20" s="5" t="s">
        <v>8</v>
      </c>
      <c r="D20" s="6">
        <v>0.26244000000000006</v>
      </c>
      <c r="E20" s="3"/>
      <c r="F20" s="58"/>
    </row>
    <row r="21" spans="1:6" x14ac:dyDescent="0.25">
      <c r="A21" s="3" t="s">
        <v>71</v>
      </c>
      <c r="B21" s="4" t="s">
        <v>103</v>
      </c>
      <c r="C21" s="5" t="s">
        <v>8</v>
      </c>
      <c r="D21" s="6">
        <v>10.9824</v>
      </c>
      <c r="E21" s="3"/>
      <c r="F21" s="58"/>
    </row>
    <row r="22" spans="1:6" x14ac:dyDescent="0.25">
      <c r="A22" s="3" t="s">
        <v>72</v>
      </c>
      <c r="B22" s="4" t="s">
        <v>104</v>
      </c>
      <c r="C22" s="5" t="s">
        <v>7</v>
      </c>
      <c r="D22" s="6">
        <v>70.739999999999995</v>
      </c>
      <c r="E22" s="3"/>
      <c r="F22" s="58"/>
    </row>
    <row r="23" spans="1:6" x14ac:dyDescent="0.25">
      <c r="A23" s="3" t="s">
        <v>73</v>
      </c>
      <c r="B23" s="4" t="s">
        <v>105</v>
      </c>
      <c r="C23" s="5" t="s">
        <v>8</v>
      </c>
      <c r="D23" s="6">
        <v>6.8640000000000008</v>
      </c>
      <c r="E23" s="3"/>
      <c r="F23" s="58"/>
    </row>
    <row r="24" spans="1:6" x14ac:dyDescent="0.25">
      <c r="A24" s="3" t="s">
        <v>148</v>
      </c>
      <c r="B24" s="4" t="s">
        <v>106</v>
      </c>
      <c r="C24" s="5" t="s">
        <v>8</v>
      </c>
      <c r="D24" s="6">
        <v>0.504</v>
      </c>
      <c r="E24" s="3"/>
      <c r="F24" s="58"/>
    </row>
    <row r="25" spans="1:6" x14ac:dyDescent="0.25">
      <c r="A25" s="3" t="s">
        <v>149</v>
      </c>
      <c r="B25" s="4" t="s">
        <v>107</v>
      </c>
      <c r="C25" s="5" t="s">
        <v>8</v>
      </c>
      <c r="D25" s="6">
        <v>1.0240000000000002</v>
      </c>
      <c r="E25" s="3"/>
      <c r="F25" s="58"/>
    </row>
    <row r="26" spans="1:6" x14ac:dyDescent="0.25">
      <c r="A26" s="3" t="s">
        <v>152</v>
      </c>
      <c r="B26" s="4" t="s">
        <v>108</v>
      </c>
      <c r="C26" s="5" t="s">
        <v>8</v>
      </c>
      <c r="D26" s="6">
        <v>2.25</v>
      </c>
      <c r="E26" s="3"/>
      <c r="F26" s="58"/>
    </row>
    <row r="27" spans="1:6" x14ac:dyDescent="0.25">
      <c r="A27" s="128" t="s">
        <v>109</v>
      </c>
      <c r="B27" s="129"/>
      <c r="C27" s="129"/>
      <c r="D27" s="129"/>
      <c r="E27" s="130"/>
      <c r="F27" s="59"/>
    </row>
    <row r="28" spans="1:6" x14ac:dyDescent="0.25">
      <c r="A28" s="2">
        <v>3</v>
      </c>
      <c r="B28" s="131" t="s">
        <v>110</v>
      </c>
      <c r="C28" s="132"/>
      <c r="D28" s="132"/>
      <c r="E28" s="132"/>
      <c r="F28" s="133"/>
    </row>
    <row r="29" spans="1:6" x14ac:dyDescent="0.25">
      <c r="A29" s="5" t="s">
        <v>10</v>
      </c>
      <c r="B29" s="4" t="s">
        <v>111</v>
      </c>
      <c r="C29" s="5" t="s">
        <v>8</v>
      </c>
      <c r="D29" s="6">
        <v>2.9159999999999999</v>
      </c>
      <c r="E29" s="3"/>
      <c r="F29" s="58"/>
    </row>
    <row r="30" spans="1:6" x14ac:dyDescent="0.25">
      <c r="A30" s="5" t="s">
        <v>81</v>
      </c>
      <c r="B30" s="4" t="s">
        <v>112</v>
      </c>
      <c r="C30" s="5" t="s">
        <v>8</v>
      </c>
      <c r="D30" s="6">
        <v>3.0160000000000005</v>
      </c>
      <c r="E30" s="3"/>
      <c r="F30" s="58"/>
    </row>
    <row r="31" spans="1:6" x14ac:dyDescent="0.25">
      <c r="A31" s="5" t="s">
        <v>11</v>
      </c>
      <c r="B31" s="4" t="s">
        <v>113</v>
      </c>
      <c r="C31" s="5" t="s">
        <v>8</v>
      </c>
      <c r="D31" s="6">
        <v>2.8800000000000003</v>
      </c>
      <c r="E31" s="3"/>
      <c r="F31" s="58"/>
    </row>
    <row r="32" spans="1:6" x14ac:dyDescent="0.25">
      <c r="A32" s="5" t="s">
        <v>12</v>
      </c>
      <c r="B32" s="4" t="s">
        <v>114</v>
      </c>
      <c r="C32" s="5" t="s">
        <v>8</v>
      </c>
      <c r="D32" s="6">
        <v>5.1479999999999997</v>
      </c>
      <c r="E32" s="3"/>
      <c r="F32" s="58"/>
    </row>
    <row r="33" spans="1:6" x14ac:dyDescent="0.25">
      <c r="A33" s="5" t="s">
        <v>101</v>
      </c>
      <c r="B33" s="4" t="s">
        <v>115</v>
      </c>
      <c r="C33" s="5" t="s">
        <v>8</v>
      </c>
      <c r="D33" s="6">
        <v>7.120000000000001</v>
      </c>
      <c r="E33" s="3"/>
      <c r="F33" s="58"/>
    </row>
    <row r="34" spans="1:6" ht="27.6" x14ac:dyDescent="0.25">
      <c r="A34" s="5" t="s">
        <v>13</v>
      </c>
      <c r="B34" s="7" t="s">
        <v>116</v>
      </c>
      <c r="C34" s="5" t="s">
        <v>8</v>
      </c>
      <c r="D34" s="6">
        <v>2.4000000000000004</v>
      </c>
      <c r="E34" s="5"/>
      <c r="F34" s="58"/>
    </row>
    <row r="35" spans="1:6" ht="27.6" x14ac:dyDescent="0.25">
      <c r="A35" s="5" t="s">
        <v>14</v>
      </c>
      <c r="B35" s="7" t="s">
        <v>117</v>
      </c>
      <c r="C35" s="5" t="s">
        <v>8</v>
      </c>
      <c r="D35" s="6">
        <v>4.67</v>
      </c>
      <c r="E35" s="5"/>
      <c r="F35" s="58"/>
    </row>
    <row r="36" spans="1:6" x14ac:dyDescent="0.25">
      <c r="A36" s="5" t="s">
        <v>15</v>
      </c>
      <c r="B36" s="7" t="s">
        <v>118</v>
      </c>
      <c r="C36" s="5" t="s">
        <v>8</v>
      </c>
      <c r="D36" s="6">
        <v>0.60000000000000009</v>
      </c>
      <c r="E36" s="5"/>
      <c r="F36" s="58"/>
    </row>
    <row r="37" spans="1:6" x14ac:dyDescent="0.25">
      <c r="A37" s="5" t="s">
        <v>16</v>
      </c>
      <c r="B37" s="4" t="s">
        <v>154</v>
      </c>
      <c r="C37" s="5" t="s">
        <v>26</v>
      </c>
      <c r="D37" s="6">
        <v>142.4</v>
      </c>
      <c r="E37" s="3"/>
      <c r="F37" s="58"/>
    </row>
    <row r="38" spans="1:6" x14ac:dyDescent="0.25">
      <c r="A38" s="5" t="s">
        <v>17</v>
      </c>
      <c r="B38" s="4" t="s">
        <v>119</v>
      </c>
      <c r="C38" s="5" t="s">
        <v>8</v>
      </c>
      <c r="D38" s="6">
        <v>2.056</v>
      </c>
      <c r="E38" s="3"/>
      <c r="F38" s="58"/>
    </row>
    <row r="39" spans="1:6" x14ac:dyDescent="0.25">
      <c r="A39" s="125" t="s">
        <v>120</v>
      </c>
      <c r="B39" s="126"/>
      <c r="C39" s="126"/>
      <c r="D39" s="126"/>
      <c r="E39" s="127"/>
      <c r="F39" s="59"/>
    </row>
    <row r="40" spans="1:6" x14ac:dyDescent="0.25">
      <c r="A40" s="2">
        <v>4</v>
      </c>
      <c r="B40" s="131" t="s">
        <v>121</v>
      </c>
      <c r="C40" s="132"/>
      <c r="D40" s="132"/>
      <c r="E40" s="132"/>
      <c r="F40" s="133"/>
    </row>
    <row r="41" spans="1:6" x14ac:dyDescent="0.25">
      <c r="A41" s="3" t="s">
        <v>18</v>
      </c>
      <c r="B41" s="4" t="s">
        <v>122</v>
      </c>
      <c r="C41" s="5" t="s">
        <v>7</v>
      </c>
      <c r="D41" s="6">
        <f>(57.6*2.8+17.8*0.8+11.8*1+51.6*0.4)</f>
        <v>207.96000000000004</v>
      </c>
      <c r="E41" s="3"/>
      <c r="F41" s="58"/>
    </row>
    <row r="42" spans="1:6" x14ac:dyDescent="0.25">
      <c r="A42" s="3" t="s">
        <v>19</v>
      </c>
      <c r="B42" s="4" t="s">
        <v>123</v>
      </c>
      <c r="C42" s="5" t="s">
        <v>29</v>
      </c>
      <c r="D42" s="6">
        <v>4</v>
      </c>
      <c r="E42" s="3"/>
      <c r="F42" s="58"/>
    </row>
    <row r="43" spans="1:6" x14ac:dyDescent="0.25">
      <c r="A43" s="125" t="s">
        <v>124</v>
      </c>
      <c r="B43" s="126"/>
      <c r="C43" s="126"/>
      <c r="D43" s="126"/>
      <c r="E43" s="127"/>
      <c r="F43" s="59"/>
    </row>
    <row r="44" spans="1:6" x14ac:dyDescent="0.25">
      <c r="A44" s="2">
        <v>5</v>
      </c>
      <c r="B44" s="131" t="s">
        <v>125</v>
      </c>
      <c r="C44" s="132"/>
      <c r="D44" s="132"/>
      <c r="E44" s="132"/>
      <c r="F44" s="133"/>
    </row>
    <row r="45" spans="1:6" x14ac:dyDescent="0.25">
      <c r="A45" s="3" t="s">
        <v>27</v>
      </c>
      <c r="B45" s="4" t="s">
        <v>126</v>
      </c>
      <c r="C45" s="5" t="s">
        <v>7</v>
      </c>
      <c r="D45" s="6">
        <f>+((((8.8+6)*4)+((17.8+1.8)*2))*3+(6.6))-((2.8*1.8*2)+(1.5*0.4*10)+(0.9*2.1*2))</f>
        <v>281.94000000000005</v>
      </c>
      <c r="E45" s="3"/>
      <c r="F45" s="58"/>
    </row>
    <row r="46" spans="1:6" x14ac:dyDescent="0.25">
      <c r="A46" s="3" t="s">
        <v>28</v>
      </c>
      <c r="B46" s="4" t="s">
        <v>127</v>
      </c>
      <c r="C46" s="5" t="s">
        <v>7</v>
      </c>
      <c r="D46" s="6">
        <f>(((18.2+8.4)*2*3.6)-(2.8*2*2+1.5*0.4*3))*1.1</f>
        <v>196.37200000000001</v>
      </c>
      <c r="E46" s="3"/>
      <c r="F46" s="58"/>
    </row>
    <row r="47" spans="1:6" x14ac:dyDescent="0.25">
      <c r="A47" s="3" t="s">
        <v>36</v>
      </c>
      <c r="B47" s="4" t="s">
        <v>128</v>
      </c>
      <c r="C47" s="5" t="s">
        <v>7</v>
      </c>
      <c r="D47" s="65">
        <f>D37</f>
        <v>142.4</v>
      </c>
      <c r="E47" s="3"/>
      <c r="F47" s="58"/>
    </row>
    <row r="48" spans="1:6" x14ac:dyDescent="0.25">
      <c r="A48" s="3" t="s">
        <v>37</v>
      </c>
      <c r="B48" s="4" t="s">
        <v>129</v>
      </c>
      <c r="C48" s="5" t="s">
        <v>7</v>
      </c>
      <c r="D48" s="6">
        <f>3.6*1.2</f>
        <v>4.32</v>
      </c>
      <c r="E48" s="3"/>
      <c r="F48" s="58"/>
    </row>
    <row r="49" spans="1:6" x14ac:dyDescent="0.25">
      <c r="A49" s="125" t="s">
        <v>130</v>
      </c>
      <c r="B49" s="126"/>
      <c r="C49" s="126"/>
      <c r="D49" s="126"/>
      <c r="E49" s="127"/>
      <c r="F49" s="59"/>
    </row>
    <row r="50" spans="1:6" x14ac:dyDescent="0.25">
      <c r="A50" s="2">
        <v>6</v>
      </c>
      <c r="B50" s="131" t="s">
        <v>170</v>
      </c>
      <c r="C50" s="132"/>
      <c r="D50" s="132"/>
      <c r="E50" s="132"/>
      <c r="F50" s="133"/>
    </row>
    <row r="51" spans="1:6" ht="18" customHeight="1" x14ac:dyDescent="0.25">
      <c r="A51" s="3" t="s">
        <v>38</v>
      </c>
      <c r="B51" s="4" t="s">
        <v>30</v>
      </c>
      <c r="C51" s="5" t="s">
        <v>7</v>
      </c>
      <c r="D51" s="6">
        <f>D37</f>
        <v>142.4</v>
      </c>
      <c r="E51" s="3"/>
      <c r="F51" s="58"/>
    </row>
    <row r="52" spans="1:6" x14ac:dyDescent="0.25">
      <c r="A52" s="3" t="s">
        <v>39</v>
      </c>
      <c r="B52" s="7" t="s">
        <v>31</v>
      </c>
      <c r="C52" s="5" t="s">
        <v>53</v>
      </c>
      <c r="D52" s="6">
        <f>(17.8+8)*2</f>
        <v>51.6</v>
      </c>
      <c r="E52" s="3"/>
      <c r="F52" s="58"/>
    </row>
    <row r="53" spans="1:6" x14ac:dyDescent="0.25">
      <c r="A53" s="146" t="s">
        <v>131</v>
      </c>
      <c r="B53" s="147"/>
      <c r="C53" s="147"/>
      <c r="D53" s="147"/>
      <c r="E53" s="148"/>
      <c r="F53" s="59"/>
    </row>
    <row r="54" spans="1:6" x14ac:dyDescent="0.25">
      <c r="A54" s="2">
        <v>7</v>
      </c>
      <c r="B54" s="131" t="s">
        <v>132</v>
      </c>
      <c r="C54" s="132"/>
      <c r="D54" s="132"/>
      <c r="E54" s="132"/>
      <c r="F54" s="133"/>
    </row>
    <row r="55" spans="1:6" ht="41.4" x14ac:dyDescent="0.25">
      <c r="A55" s="5" t="s">
        <v>40</v>
      </c>
      <c r="B55" s="7" t="s">
        <v>201</v>
      </c>
      <c r="C55" s="5" t="s">
        <v>29</v>
      </c>
      <c r="D55" s="6">
        <v>10</v>
      </c>
      <c r="E55" s="5"/>
      <c r="F55" s="58"/>
    </row>
    <row r="56" spans="1:6" ht="41.4" x14ac:dyDescent="0.25">
      <c r="A56" s="5" t="s">
        <v>41</v>
      </c>
      <c r="B56" s="7" t="s">
        <v>157</v>
      </c>
      <c r="C56" s="5" t="s">
        <v>29</v>
      </c>
      <c r="D56" s="6">
        <v>2</v>
      </c>
      <c r="E56" s="5"/>
      <c r="F56" s="58"/>
    </row>
    <row r="57" spans="1:6" ht="55.2" x14ac:dyDescent="0.25">
      <c r="A57" s="5" t="s">
        <v>83</v>
      </c>
      <c r="B57" s="7" t="s">
        <v>133</v>
      </c>
      <c r="C57" s="5" t="s">
        <v>29</v>
      </c>
      <c r="D57" s="6">
        <f>+D55</f>
        <v>10</v>
      </c>
      <c r="E57" s="5"/>
      <c r="F57" s="58"/>
    </row>
    <row r="58" spans="1:6" x14ac:dyDescent="0.25">
      <c r="A58" s="146" t="s">
        <v>134</v>
      </c>
      <c r="B58" s="147"/>
      <c r="C58" s="147"/>
      <c r="D58" s="147"/>
      <c r="E58" s="148"/>
      <c r="F58" s="59"/>
    </row>
    <row r="59" spans="1:6" x14ac:dyDescent="0.25">
      <c r="A59" s="2">
        <v>8</v>
      </c>
      <c r="B59" s="131" t="s">
        <v>135</v>
      </c>
      <c r="C59" s="132"/>
      <c r="D59" s="132"/>
      <c r="E59" s="132"/>
      <c r="F59" s="133"/>
    </row>
    <row r="60" spans="1:6" x14ac:dyDescent="0.25">
      <c r="A60" s="3" t="s">
        <v>84</v>
      </c>
      <c r="B60" s="4" t="s">
        <v>137</v>
      </c>
      <c r="C60" s="5" t="s">
        <v>7</v>
      </c>
      <c r="D60" s="6">
        <f>SUM(D61:D62)</f>
        <v>424.34000000000003</v>
      </c>
      <c r="E60" s="3"/>
      <c r="F60" s="58"/>
    </row>
    <row r="61" spans="1:6" x14ac:dyDescent="0.25">
      <c r="A61" s="3" t="s">
        <v>85</v>
      </c>
      <c r="B61" s="4" t="s">
        <v>32</v>
      </c>
      <c r="C61" s="5" t="s">
        <v>7</v>
      </c>
      <c r="D61" s="6">
        <f>+D47</f>
        <v>142.4</v>
      </c>
      <c r="E61" s="3"/>
      <c r="F61" s="58"/>
    </row>
    <row r="62" spans="1:6" x14ac:dyDescent="0.25">
      <c r="A62" s="3" t="s">
        <v>86</v>
      </c>
      <c r="B62" s="4" t="s">
        <v>33</v>
      </c>
      <c r="C62" s="5" t="s">
        <v>7</v>
      </c>
      <c r="D62" s="6">
        <f>D45</f>
        <v>281.94000000000005</v>
      </c>
      <c r="E62" s="3"/>
      <c r="F62" s="58"/>
    </row>
    <row r="63" spans="1:6" x14ac:dyDescent="0.25">
      <c r="A63" s="3" t="s">
        <v>150</v>
      </c>
      <c r="B63" s="4" t="s">
        <v>138</v>
      </c>
      <c r="C63" s="5" t="s">
        <v>7</v>
      </c>
      <c r="D63" s="6">
        <f>D46</f>
        <v>196.37200000000001</v>
      </c>
      <c r="E63" s="3"/>
      <c r="F63" s="58"/>
    </row>
    <row r="64" spans="1:6" x14ac:dyDescent="0.25">
      <c r="A64" s="146" t="s">
        <v>139</v>
      </c>
      <c r="B64" s="147"/>
      <c r="C64" s="147"/>
      <c r="D64" s="147"/>
      <c r="E64" s="148"/>
      <c r="F64" s="59"/>
    </row>
    <row r="65" spans="1:6" x14ac:dyDescent="0.25">
      <c r="A65" s="2">
        <v>9</v>
      </c>
      <c r="B65" s="131" t="s">
        <v>140</v>
      </c>
      <c r="C65" s="132"/>
      <c r="D65" s="132"/>
      <c r="E65" s="132"/>
      <c r="F65" s="133"/>
    </row>
    <row r="66" spans="1:6" ht="41.4" x14ac:dyDescent="0.25">
      <c r="A66" s="5" t="s">
        <v>136</v>
      </c>
      <c r="B66" s="7" t="s">
        <v>153</v>
      </c>
      <c r="C66" s="5" t="s">
        <v>142</v>
      </c>
      <c r="D66" s="6">
        <v>2</v>
      </c>
      <c r="E66" s="5"/>
      <c r="F66" s="58"/>
    </row>
    <row r="67" spans="1:6" x14ac:dyDescent="0.25">
      <c r="A67" s="146" t="s">
        <v>143</v>
      </c>
      <c r="B67" s="147"/>
      <c r="C67" s="147"/>
      <c r="D67" s="147"/>
      <c r="E67" s="148"/>
      <c r="F67" s="59"/>
    </row>
    <row r="68" spans="1:6" ht="15.6" x14ac:dyDescent="0.3">
      <c r="A68" s="134" t="s">
        <v>172</v>
      </c>
      <c r="B68" s="135"/>
      <c r="C68" s="135"/>
      <c r="D68" s="135"/>
      <c r="E68" s="136"/>
      <c r="F68" s="56">
        <f>F13+F27+F39+F43+F49+F53+F58+F64</f>
        <v>0</v>
      </c>
    </row>
    <row r="70" spans="1:6" x14ac:dyDescent="0.25">
      <c r="A70" s="119" t="s">
        <v>200</v>
      </c>
      <c r="B70" s="120"/>
      <c r="C70" s="120"/>
      <c r="D70" s="120"/>
      <c r="E70" s="120"/>
      <c r="F70" s="121"/>
    </row>
    <row r="71" spans="1:6" x14ac:dyDescent="0.25">
      <c r="A71" s="54">
        <v>1</v>
      </c>
      <c r="B71" s="122" t="s">
        <v>174</v>
      </c>
      <c r="C71" s="123"/>
      <c r="D71" s="123"/>
      <c r="E71" s="123"/>
      <c r="F71" s="124"/>
    </row>
    <row r="72" spans="1:6" ht="16.2" x14ac:dyDescent="0.25">
      <c r="A72" s="35" t="s">
        <v>4</v>
      </c>
      <c r="B72" s="36" t="s">
        <v>42</v>
      </c>
      <c r="C72" s="35" t="s">
        <v>188</v>
      </c>
      <c r="D72" s="37">
        <v>18.899999999999999</v>
      </c>
      <c r="E72" s="35"/>
      <c r="F72" s="49"/>
    </row>
    <row r="73" spans="1:6" ht="16.2" x14ac:dyDescent="0.25">
      <c r="A73" s="35" t="s">
        <v>64</v>
      </c>
      <c r="B73" s="36" t="s">
        <v>43</v>
      </c>
      <c r="C73" s="35" t="s">
        <v>188</v>
      </c>
      <c r="D73" s="35">
        <v>0.97199999999999998</v>
      </c>
      <c r="E73" s="35"/>
      <c r="F73" s="49"/>
    </row>
    <row r="74" spans="1:6" ht="16.2" x14ac:dyDescent="0.25">
      <c r="A74" s="35" t="s">
        <v>65</v>
      </c>
      <c r="B74" s="36" t="s">
        <v>44</v>
      </c>
      <c r="C74" s="35" t="s">
        <v>188</v>
      </c>
      <c r="D74" s="37">
        <f>(4.05*0.3*0.55)+(4.2*1*0.3)+(1.6*1.15*0.15)</f>
        <v>2.20425</v>
      </c>
      <c r="E74" s="35"/>
      <c r="F74" s="49"/>
    </row>
    <row r="75" spans="1:6" ht="15" customHeight="1" x14ac:dyDescent="0.25">
      <c r="A75" s="61" t="s">
        <v>74</v>
      </c>
      <c r="B75" s="62"/>
      <c r="C75" s="62"/>
      <c r="D75" s="62"/>
      <c r="E75" s="63"/>
      <c r="F75" s="48"/>
    </row>
    <row r="76" spans="1:6" x14ac:dyDescent="0.25">
      <c r="A76" s="54">
        <v>2</v>
      </c>
      <c r="B76" s="122" t="s">
        <v>161</v>
      </c>
      <c r="C76" s="123"/>
      <c r="D76" s="123"/>
      <c r="E76" s="123"/>
      <c r="F76" s="124"/>
    </row>
    <row r="77" spans="1:6" ht="16.2" x14ac:dyDescent="0.25">
      <c r="A77" s="35" t="s">
        <v>6</v>
      </c>
      <c r="B77" s="36" t="s">
        <v>189</v>
      </c>
      <c r="C77" s="35" t="s">
        <v>188</v>
      </c>
      <c r="D77" s="37">
        <f>(15.25*0.05*0.6+4.2*0.05*0.25)</f>
        <v>0.51</v>
      </c>
      <c r="E77" s="35"/>
      <c r="F77" s="49"/>
    </row>
    <row r="78" spans="1:6" ht="16.2" x14ac:dyDescent="0.25">
      <c r="A78" s="35" t="s">
        <v>66</v>
      </c>
      <c r="B78" s="36" t="s">
        <v>190</v>
      </c>
      <c r="C78" s="35" t="s">
        <v>188</v>
      </c>
      <c r="D78" s="37">
        <f>14.8*0.2</f>
        <v>2.9600000000000004</v>
      </c>
      <c r="E78" s="35"/>
      <c r="F78" s="49"/>
    </row>
    <row r="79" spans="1:6" ht="30" x14ac:dyDescent="0.25">
      <c r="A79" s="35" t="s">
        <v>67</v>
      </c>
      <c r="B79" s="36" t="s">
        <v>191</v>
      </c>
      <c r="C79" s="35" t="s">
        <v>188</v>
      </c>
      <c r="D79" s="37">
        <v>1.0169999999999999</v>
      </c>
      <c r="E79" s="35"/>
      <c r="F79" s="49"/>
    </row>
    <row r="80" spans="1:6" ht="16.2" x14ac:dyDescent="0.25">
      <c r="A80" s="35" t="s">
        <v>68</v>
      </c>
      <c r="B80" s="39" t="s">
        <v>192</v>
      </c>
      <c r="C80" s="40" t="s">
        <v>193</v>
      </c>
      <c r="D80" s="40">
        <v>0.12</v>
      </c>
      <c r="E80" s="35"/>
      <c r="F80" s="49"/>
    </row>
    <row r="81" spans="1:6" x14ac:dyDescent="0.25">
      <c r="A81" s="35" t="s">
        <v>69</v>
      </c>
      <c r="B81" s="39" t="s">
        <v>45</v>
      </c>
      <c r="C81" s="40" t="str">
        <f>+C80</f>
        <v>m3</v>
      </c>
      <c r="D81" s="40">
        <f>2.9*1*0.1</f>
        <v>0.28999999999999998</v>
      </c>
      <c r="E81" s="35"/>
      <c r="F81" s="49"/>
    </row>
    <row r="82" spans="1:6" x14ac:dyDescent="0.25">
      <c r="A82" s="35" t="s">
        <v>70</v>
      </c>
      <c r="B82" s="39" t="s">
        <v>46</v>
      </c>
      <c r="C82" s="40" t="str">
        <f>+C84</f>
        <v>m3</v>
      </c>
      <c r="D82" s="41">
        <v>0.19500000000000001</v>
      </c>
      <c r="E82" s="35"/>
      <c r="F82" s="49"/>
    </row>
    <row r="83" spans="1:6" ht="16.2" x14ac:dyDescent="0.25">
      <c r="A83" s="35" t="s">
        <v>71</v>
      </c>
      <c r="B83" s="36" t="s">
        <v>47</v>
      </c>
      <c r="C83" s="35" t="s">
        <v>194</v>
      </c>
      <c r="D83" s="37">
        <f>14.35*1.6+4.05*0.55</f>
        <v>25.1875</v>
      </c>
      <c r="E83" s="35"/>
      <c r="F83" s="49"/>
    </row>
    <row r="84" spans="1:6" ht="27.6" x14ac:dyDescent="0.25">
      <c r="A84" s="35" t="s">
        <v>72</v>
      </c>
      <c r="B84" s="36" t="s">
        <v>89</v>
      </c>
      <c r="C84" s="35" t="s">
        <v>188</v>
      </c>
      <c r="D84" s="35">
        <v>0.84</v>
      </c>
      <c r="E84" s="35"/>
      <c r="F84" s="49"/>
    </row>
    <row r="85" spans="1:6" ht="27.6" x14ac:dyDescent="0.25">
      <c r="A85" s="35" t="s">
        <v>73</v>
      </c>
      <c r="B85" s="36" t="s">
        <v>48</v>
      </c>
      <c r="C85" s="35" t="s">
        <v>194</v>
      </c>
      <c r="D85" s="37">
        <f>19.4*1.6</f>
        <v>31.04</v>
      </c>
      <c r="E85" s="35"/>
      <c r="F85" s="49"/>
    </row>
    <row r="86" spans="1:6" x14ac:dyDescent="0.25">
      <c r="A86" s="38"/>
      <c r="B86" s="42" t="s">
        <v>75</v>
      </c>
      <c r="C86" s="38"/>
      <c r="D86" s="43"/>
      <c r="E86" s="42"/>
      <c r="F86" s="48"/>
    </row>
    <row r="87" spans="1:6" x14ac:dyDescent="0.25">
      <c r="A87" s="54">
        <v>3</v>
      </c>
      <c r="B87" s="122" t="s">
        <v>110</v>
      </c>
      <c r="C87" s="123"/>
      <c r="D87" s="123"/>
      <c r="E87" s="123"/>
      <c r="F87" s="124"/>
    </row>
    <row r="88" spans="1:6" ht="27.6" x14ac:dyDescent="0.25">
      <c r="A88" s="35" t="s">
        <v>10</v>
      </c>
      <c r="B88" s="36" t="s">
        <v>49</v>
      </c>
      <c r="C88" s="35" t="s">
        <v>188</v>
      </c>
      <c r="D88" s="35">
        <v>0.85</v>
      </c>
      <c r="E88" s="35"/>
      <c r="F88" s="49"/>
    </row>
    <row r="89" spans="1:6" ht="16.2" x14ac:dyDescent="0.25">
      <c r="A89" s="35" t="s">
        <v>81</v>
      </c>
      <c r="B89" s="36" t="s">
        <v>50</v>
      </c>
      <c r="C89" s="35" t="s">
        <v>194</v>
      </c>
      <c r="D89" s="37">
        <v>37.11</v>
      </c>
      <c r="E89" s="35"/>
      <c r="F89" s="49"/>
    </row>
    <row r="90" spans="1:6" ht="16.2" x14ac:dyDescent="0.25">
      <c r="A90" s="35" t="s">
        <v>11</v>
      </c>
      <c r="B90" s="36" t="s">
        <v>195</v>
      </c>
      <c r="C90" s="35" t="s">
        <v>188</v>
      </c>
      <c r="D90" s="41">
        <f>0.49+0.2</f>
        <v>0.69</v>
      </c>
      <c r="E90" s="35"/>
      <c r="F90" s="49"/>
    </row>
    <row r="91" spans="1:6" x14ac:dyDescent="0.25">
      <c r="A91" s="38"/>
      <c r="B91" s="42" t="s">
        <v>76</v>
      </c>
      <c r="C91" s="38"/>
      <c r="D91" s="43"/>
      <c r="E91" s="44"/>
      <c r="F91" s="48">
        <f>SUM(F88:F90)</f>
        <v>0</v>
      </c>
    </row>
    <row r="92" spans="1:6" x14ac:dyDescent="0.25">
      <c r="A92" s="54">
        <v>4</v>
      </c>
      <c r="B92" s="122" t="s">
        <v>125</v>
      </c>
      <c r="C92" s="123"/>
      <c r="D92" s="123"/>
      <c r="E92" s="123"/>
      <c r="F92" s="124"/>
    </row>
    <row r="93" spans="1:6" ht="16.2" x14ac:dyDescent="0.25">
      <c r="A93" s="35" t="s">
        <v>18</v>
      </c>
      <c r="B93" s="36" t="s">
        <v>51</v>
      </c>
      <c r="C93" s="35" t="s">
        <v>194</v>
      </c>
      <c r="D93" s="35">
        <f>15.2*2.2</f>
        <v>33.44</v>
      </c>
      <c r="E93" s="35"/>
      <c r="F93" s="49"/>
    </row>
    <row r="94" spans="1:6" ht="16.2" x14ac:dyDescent="0.25">
      <c r="A94" s="35" t="s">
        <v>19</v>
      </c>
      <c r="B94" s="36" t="s">
        <v>52</v>
      </c>
      <c r="C94" s="35" t="s">
        <v>194</v>
      </c>
      <c r="D94" s="35">
        <f>34.21</f>
        <v>34.21</v>
      </c>
      <c r="E94" s="35"/>
      <c r="F94" s="49"/>
    </row>
    <row r="95" spans="1:6" x14ac:dyDescent="0.25">
      <c r="A95" s="38"/>
      <c r="B95" s="42" t="s">
        <v>77</v>
      </c>
      <c r="C95" s="38"/>
      <c r="D95" s="43"/>
      <c r="E95" s="44"/>
      <c r="F95" s="48"/>
    </row>
    <row r="96" spans="1:6" x14ac:dyDescent="0.25">
      <c r="A96" s="54">
        <v>5</v>
      </c>
      <c r="B96" s="122" t="s">
        <v>168</v>
      </c>
      <c r="C96" s="123"/>
      <c r="D96" s="123"/>
      <c r="E96" s="123"/>
      <c r="F96" s="124"/>
    </row>
    <row r="97" spans="1:6" ht="27.6" x14ac:dyDescent="0.25">
      <c r="A97" s="35" t="s">
        <v>27</v>
      </c>
      <c r="B97" s="36" t="s">
        <v>156</v>
      </c>
      <c r="C97" s="35" t="s">
        <v>53</v>
      </c>
      <c r="D97" s="35">
        <v>3.6</v>
      </c>
      <c r="E97" s="35"/>
      <c r="F97" s="49"/>
    </row>
    <row r="98" spans="1:6" ht="16.2" x14ac:dyDescent="0.25">
      <c r="A98" s="35" t="s">
        <v>28</v>
      </c>
      <c r="B98" s="36" t="s">
        <v>54</v>
      </c>
      <c r="C98" s="35" t="s">
        <v>194</v>
      </c>
      <c r="D98" s="35">
        <v>4.88</v>
      </c>
      <c r="E98" s="35"/>
      <c r="F98" s="49"/>
    </row>
    <row r="99" spans="1:6" ht="27.6" x14ac:dyDescent="0.25">
      <c r="A99" s="35" t="s">
        <v>36</v>
      </c>
      <c r="B99" s="36" t="s">
        <v>55</v>
      </c>
      <c r="C99" s="35" t="s">
        <v>194</v>
      </c>
      <c r="D99" s="35">
        <v>6.82</v>
      </c>
      <c r="E99" s="35"/>
      <c r="F99" s="49"/>
    </row>
    <row r="100" spans="1:6" x14ac:dyDescent="0.25">
      <c r="A100" s="38"/>
      <c r="B100" s="42" t="s">
        <v>78</v>
      </c>
      <c r="C100" s="38"/>
      <c r="D100" s="45"/>
      <c r="E100" s="44"/>
      <c r="F100" s="48"/>
    </row>
    <row r="101" spans="1:6" x14ac:dyDescent="0.25">
      <c r="A101" s="54">
        <v>6</v>
      </c>
      <c r="B101" s="122" t="s">
        <v>173</v>
      </c>
      <c r="C101" s="123"/>
      <c r="D101" s="123"/>
      <c r="E101" s="123"/>
      <c r="F101" s="124"/>
    </row>
    <row r="102" spans="1:6" ht="27.6" x14ac:dyDescent="0.25">
      <c r="A102" s="35" t="s">
        <v>38</v>
      </c>
      <c r="B102" s="36" t="s">
        <v>56</v>
      </c>
      <c r="C102" s="35" t="s">
        <v>29</v>
      </c>
      <c r="D102" s="35">
        <v>2</v>
      </c>
      <c r="E102" s="35"/>
      <c r="F102" s="49"/>
    </row>
    <row r="103" spans="1:6" ht="27.6" x14ac:dyDescent="0.25">
      <c r="A103" s="35" t="s">
        <v>39</v>
      </c>
      <c r="B103" s="36" t="s">
        <v>57</v>
      </c>
      <c r="C103" s="35" t="s">
        <v>5</v>
      </c>
      <c r="D103" s="35">
        <v>1</v>
      </c>
      <c r="E103" s="35"/>
      <c r="F103" s="49"/>
    </row>
    <row r="104" spans="1:6" x14ac:dyDescent="0.25">
      <c r="A104" s="35" t="s">
        <v>82</v>
      </c>
      <c r="B104" s="36" t="s">
        <v>58</v>
      </c>
      <c r="C104" s="35" t="s">
        <v>29</v>
      </c>
      <c r="D104" s="35">
        <v>1</v>
      </c>
      <c r="E104" s="35"/>
      <c r="F104" s="49"/>
    </row>
    <row r="105" spans="1:6" x14ac:dyDescent="0.25">
      <c r="A105" s="38"/>
      <c r="B105" s="42" t="s">
        <v>79</v>
      </c>
      <c r="C105" s="38"/>
      <c r="D105" s="43"/>
      <c r="E105" s="42"/>
      <c r="F105" s="48"/>
    </row>
    <row r="106" spans="1:6" x14ac:dyDescent="0.25">
      <c r="A106" s="54">
        <v>7</v>
      </c>
      <c r="B106" s="122" t="s">
        <v>169</v>
      </c>
      <c r="C106" s="123"/>
      <c r="D106" s="123"/>
      <c r="E106" s="123"/>
      <c r="F106" s="124"/>
    </row>
    <row r="107" spans="1:6" ht="16.2" x14ac:dyDescent="0.25">
      <c r="A107" s="35" t="s">
        <v>40</v>
      </c>
      <c r="B107" s="36" t="s">
        <v>59</v>
      </c>
      <c r="C107" s="35" t="s">
        <v>194</v>
      </c>
      <c r="D107" s="35">
        <v>8.16</v>
      </c>
      <c r="E107" s="35"/>
      <c r="F107" s="49"/>
    </row>
    <row r="108" spans="1:6" ht="16.2" x14ac:dyDescent="0.25">
      <c r="A108" s="35" t="s">
        <v>41</v>
      </c>
      <c r="B108" s="36" t="s">
        <v>60</v>
      </c>
      <c r="C108" s="35" t="s">
        <v>194</v>
      </c>
      <c r="D108" s="35">
        <v>21.56</v>
      </c>
      <c r="E108" s="35"/>
      <c r="F108" s="49"/>
    </row>
    <row r="109" spans="1:6" ht="16.2" x14ac:dyDescent="0.25">
      <c r="A109" s="35" t="s">
        <v>83</v>
      </c>
      <c r="B109" s="36" t="s">
        <v>61</v>
      </c>
      <c r="C109" s="35" t="s">
        <v>196</v>
      </c>
      <c r="D109" s="35">
        <v>34.26</v>
      </c>
      <c r="E109" s="35"/>
      <c r="F109" s="49"/>
    </row>
    <row r="110" spans="1:6" x14ac:dyDescent="0.25">
      <c r="A110" s="38"/>
      <c r="B110" s="42" t="s">
        <v>80</v>
      </c>
      <c r="C110" s="38"/>
      <c r="D110" s="43"/>
      <c r="E110" s="42"/>
      <c r="F110" s="48">
        <f>SUM(F107:F109)</f>
        <v>0</v>
      </c>
    </row>
    <row r="111" spans="1:6" x14ac:dyDescent="0.25">
      <c r="A111" s="54">
        <v>8</v>
      </c>
      <c r="B111" s="122" t="s">
        <v>197</v>
      </c>
      <c r="C111" s="123"/>
      <c r="D111" s="123"/>
      <c r="E111" s="123"/>
      <c r="F111" s="124"/>
    </row>
    <row r="112" spans="1:6" ht="27.6" x14ac:dyDescent="0.25">
      <c r="A112" s="35" t="s">
        <v>84</v>
      </c>
      <c r="B112" s="36" t="s">
        <v>155</v>
      </c>
      <c r="C112" s="35" t="s">
        <v>53</v>
      </c>
      <c r="D112" s="35">
        <v>5</v>
      </c>
      <c r="E112" s="35"/>
      <c r="F112" s="49"/>
    </row>
    <row r="113" spans="1:6" x14ac:dyDescent="0.25">
      <c r="A113" s="35" t="s">
        <v>85</v>
      </c>
      <c r="B113" s="36" t="s">
        <v>62</v>
      </c>
      <c r="C113" s="35" t="s">
        <v>29</v>
      </c>
      <c r="D113" s="35">
        <v>2</v>
      </c>
      <c r="E113" s="35"/>
      <c r="F113" s="49"/>
    </row>
    <row r="114" spans="1:6" ht="27.6" x14ac:dyDescent="0.25">
      <c r="A114" s="35" t="s">
        <v>86</v>
      </c>
      <c r="B114" s="36" t="s">
        <v>88</v>
      </c>
      <c r="C114" s="35" t="s">
        <v>5</v>
      </c>
      <c r="D114" s="35">
        <v>1</v>
      </c>
      <c r="E114" s="35"/>
      <c r="F114" s="49"/>
    </row>
    <row r="115" spans="1:6" x14ac:dyDescent="0.25">
      <c r="A115" s="35" t="s">
        <v>87</v>
      </c>
      <c r="B115" s="36" t="s">
        <v>63</v>
      </c>
      <c r="C115" s="35" t="s">
        <v>5</v>
      </c>
      <c r="D115" s="35">
        <v>1</v>
      </c>
      <c r="E115" s="35"/>
      <c r="F115" s="49"/>
    </row>
    <row r="116" spans="1:6" x14ac:dyDescent="0.25">
      <c r="A116" s="38"/>
      <c r="B116" s="42" t="s">
        <v>175</v>
      </c>
      <c r="C116" s="38"/>
      <c r="D116" s="43"/>
      <c r="E116" s="46"/>
      <c r="F116" s="48"/>
    </row>
    <row r="117" spans="1:6" ht="15.6" x14ac:dyDescent="0.25">
      <c r="A117" s="140" t="s">
        <v>159</v>
      </c>
      <c r="B117" s="141"/>
      <c r="C117" s="141"/>
      <c r="D117" s="141"/>
      <c r="E117" s="142"/>
      <c r="F117" s="55"/>
    </row>
    <row r="119" spans="1:6" x14ac:dyDescent="0.25">
      <c r="A119" s="115" t="s">
        <v>198</v>
      </c>
      <c r="B119" s="116"/>
      <c r="C119" s="116"/>
      <c r="D119" s="116"/>
      <c r="E119" s="116"/>
      <c r="F119" s="117"/>
    </row>
    <row r="120" spans="1:6" ht="96.6" x14ac:dyDescent="0.25">
      <c r="A120" s="8" t="s">
        <v>141</v>
      </c>
      <c r="B120" s="9" t="s">
        <v>160</v>
      </c>
      <c r="C120" s="8" t="s">
        <v>142</v>
      </c>
      <c r="D120" s="8">
        <v>1</v>
      </c>
      <c r="E120" s="10"/>
      <c r="F120" s="60"/>
    </row>
    <row r="121" spans="1:6" ht="15.6" x14ac:dyDescent="0.25">
      <c r="A121" s="143" t="s">
        <v>171</v>
      </c>
      <c r="B121" s="144"/>
      <c r="C121" s="144"/>
      <c r="D121" s="144"/>
      <c r="E121" s="145"/>
      <c r="F121" s="64"/>
    </row>
    <row r="123" spans="1:6" ht="17.399999999999999" x14ac:dyDescent="0.3">
      <c r="A123" s="113" t="s">
        <v>265</v>
      </c>
      <c r="B123" s="114"/>
      <c r="C123" s="114"/>
      <c r="D123" s="114"/>
      <c r="E123" s="114"/>
      <c r="F123" s="107" t="e">
        <f>SUM(#REF!)</f>
        <v>#REF!</v>
      </c>
    </row>
  </sheetData>
  <mergeCells count="34">
    <mergeCell ref="A43:E43"/>
    <mergeCell ref="A49:E49"/>
    <mergeCell ref="A117:E117"/>
    <mergeCell ref="A119:F119"/>
    <mergeCell ref="A121:E121"/>
    <mergeCell ref="A67:E67"/>
    <mergeCell ref="A64:E64"/>
    <mergeCell ref="B71:F71"/>
    <mergeCell ref="B76:F76"/>
    <mergeCell ref="B87:F87"/>
    <mergeCell ref="B65:F65"/>
    <mergeCell ref="A53:E53"/>
    <mergeCell ref="A58:E58"/>
    <mergeCell ref="B54:F54"/>
    <mergeCell ref="A1:F1"/>
    <mergeCell ref="A5:F5"/>
    <mergeCell ref="B6:F6"/>
    <mergeCell ref="A13:E13"/>
    <mergeCell ref="A27:E27"/>
    <mergeCell ref="A39:E39"/>
    <mergeCell ref="B59:F59"/>
    <mergeCell ref="A68:E68"/>
    <mergeCell ref="A70:F70"/>
    <mergeCell ref="B14:F14"/>
    <mergeCell ref="B28:F28"/>
    <mergeCell ref="B40:F40"/>
    <mergeCell ref="B44:F44"/>
    <mergeCell ref="B50:F50"/>
    <mergeCell ref="A123:E123"/>
    <mergeCell ref="B92:F92"/>
    <mergeCell ref="B96:F96"/>
    <mergeCell ref="B101:F101"/>
    <mergeCell ref="B106:F106"/>
    <mergeCell ref="B111:F1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90AC3-0F63-40EE-B3F6-53F823483754}">
  <dimension ref="A1:F53"/>
  <sheetViews>
    <sheetView workbookViewId="0">
      <selection activeCell="B29" sqref="B29"/>
    </sheetView>
  </sheetViews>
  <sheetFormatPr baseColWidth="10" defaultRowHeight="14.4" x14ac:dyDescent="0.3"/>
  <cols>
    <col min="1" max="1" width="4.33203125" bestFit="1" customWidth="1"/>
    <col min="2" max="2" width="69.5546875" bestFit="1" customWidth="1"/>
    <col min="3" max="3" width="6.44140625" bestFit="1" customWidth="1"/>
    <col min="4" max="4" width="10.5546875" bestFit="1" customWidth="1"/>
    <col min="5" max="5" width="13.44140625" customWidth="1"/>
    <col min="6" max="6" width="13.77734375" customWidth="1"/>
  </cols>
  <sheetData>
    <row r="1" spans="1:6" ht="41.25" customHeight="1" thickTop="1" thickBot="1" x14ac:dyDescent="0.35">
      <c r="A1" s="149" t="s">
        <v>202</v>
      </c>
      <c r="B1" s="150"/>
      <c r="C1" s="150"/>
      <c r="D1" s="150"/>
      <c r="E1" s="150"/>
      <c r="F1" s="151"/>
    </row>
    <row r="2" spans="1:6" ht="28.8" thickTop="1" x14ac:dyDescent="0.3">
      <c r="A2" s="71" t="s">
        <v>203</v>
      </c>
      <c r="B2" s="66" t="s">
        <v>1</v>
      </c>
      <c r="C2" s="70" t="s">
        <v>2</v>
      </c>
      <c r="D2" s="69" t="s">
        <v>204</v>
      </c>
      <c r="E2" s="163" t="s">
        <v>263</v>
      </c>
      <c r="F2" s="163" t="s">
        <v>264</v>
      </c>
    </row>
    <row r="3" spans="1:6" ht="16.5" customHeight="1" x14ac:dyDescent="0.3">
      <c r="A3" s="97"/>
      <c r="B3" s="102" t="s">
        <v>35</v>
      </c>
      <c r="C3" s="98"/>
      <c r="D3" s="99"/>
      <c r="E3" s="100"/>
      <c r="F3" s="101"/>
    </row>
    <row r="4" spans="1:6" ht="24" customHeight="1" x14ac:dyDescent="0.3">
      <c r="A4" s="68" t="s">
        <v>144</v>
      </c>
      <c r="B4" s="80" t="s">
        <v>244</v>
      </c>
      <c r="C4" s="17" t="s">
        <v>8</v>
      </c>
      <c r="D4" s="18">
        <v>0.15</v>
      </c>
      <c r="E4" s="19"/>
      <c r="F4" s="19"/>
    </row>
    <row r="5" spans="1:6" x14ac:dyDescent="0.3">
      <c r="A5" s="68" t="s">
        <v>145</v>
      </c>
      <c r="B5" s="16" t="s">
        <v>245</v>
      </c>
      <c r="C5" s="17" t="s">
        <v>26</v>
      </c>
      <c r="D5" s="18">
        <v>16.399999999999999</v>
      </c>
      <c r="E5" s="19"/>
      <c r="F5" s="19"/>
    </row>
    <row r="6" spans="1:6" ht="28.2" x14ac:dyDescent="0.3">
      <c r="A6" s="68" t="s">
        <v>146</v>
      </c>
      <c r="B6" s="22" t="s">
        <v>247</v>
      </c>
      <c r="C6" s="17" t="s">
        <v>5</v>
      </c>
      <c r="D6" s="18">
        <v>1</v>
      </c>
      <c r="E6" s="19"/>
      <c r="F6" s="19"/>
    </row>
    <row r="7" spans="1:6" x14ac:dyDescent="0.3">
      <c r="A7" s="68"/>
      <c r="B7" s="84" t="s">
        <v>238</v>
      </c>
      <c r="C7" s="67"/>
      <c r="D7" s="75"/>
      <c r="E7" s="76"/>
      <c r="F7" s="85"/>
    </row>
    <row r="8" spans="1:6" x14ac:dyDescent="0.3">
      <c r="A8" s="11" t="s">
        <v>162</v>
      </c>
      <c r="B8" s="12" t="s">
        <v>205</v>
      </c>
      <c r="C8" s="13"/>
      <c r="D8" s="14"/>
      <c r="E8" s="15"/>
      <c r="F8" s="15"/>
    </row>
    <row r="9" spans="1:6" x14ac:dyDescent="0.3">
      <c r="A9" s="68" t="s">
        <v>6</v>
      </c>
      <c r="B9" s="16" t="s">
        <v>206</v>
      </c>
      <c r="C9" s="17" t="s">
        <v>7</v>
      </c>
      <c r="D9" s="18">
        <f>12*3.2</f>
        <v>38.400000000000006</v>
      </c>
      <c r="E9" s="19"/>
      <c r="F9" s="19"/>
    </row>
    <row r="10" spans="1:6" ht="28.2" x14ac:dyDescent="0.3">
      <c r="A10" s="68" t="s">
        <v>66</v>
      </c>
      <c r="B10" s="22" t="s">
        <v>237</v>
      </c>
      <c r="C10" s="32" t="s">
        <v>29</v>
      </c>
      <c r="D10" s="77">
        <v>12</v>
      </c>
      <c r="E10" s="78"/>
      <c r="F10" s="19"/>
    </row>
    <row r="11" spans="1:6" x14ac:dyDescent="0.3">
      <c r="A11" s="68"/>
      <c r="B11" s="84" t="s">
        <v>239</v>
      </c>
      <c r="C11" s="67"/>
      <c r="D11" s="75"/>
      <c r="E11" s="76"/>
      <c r="F11" s="85"/>
    </row>
    <row r="12" spans="1:6" x14ac:dyDescent="0.3">
      <c r="A12" s="11" t="s">
        <v>163</v>
      </c>
      <c r="B12" s="12" t="s">
        <v>176</v>
      </c>
      <c r="C12" s="13"/>
      <c r="D12" s="14"/>
      <c r="E12" s="15"/>
      <c r="F12" s="15"/>
    </row>
    <row r="13" spans="1:6" x14ac:dyDescent="0.3">
      <c r="A13" s="68" t="s">
        <v>10</v>
      </c>
      <c r="B13" s="16" t="s">
        <v>177</v>
      </c>
      <c r="C13" s="17" t="s">
        <v>7</v>
      </c>
      <c r="D13" s="18">
        <v>430</v>
      </c>
      <c r="E13" s="19"/>
      <c r="F13" s="19"/>
    </row>
    <row r="14" spans="1:6" x14ac:dyDescent="0.3">
      <c r="A14" s="68" t="s">
        <v>81</v>
      </c>
      <c r="B14" s="16" t="s">
        <v>178</v>
      </c>
      <c r="C14" s="17" t="s">
        <v>53</v>
      </c>
      <c r="D14" s="18">
        <v>350</v>
      </c>
      <c r="E14" s="19"/>
      <c r="F14" s="19"/>
    </row>
    <row r="15" spans="1:6" x14ac:dyDescent="0.3">
      <c r="A15" s="68" t="s">
        <v>11</v>
      </c>
      <c r="B15" s="79" t="s">
        <v>207</v>
      </c>
      <c r="C15" s="17" t="s">
        <v>7</v>
      </c>
      <c r="D15" s="18">
        <f>10*2.1</f>
        <v>21</v>
      </c>
      <c r="E15" s="19"/>
      <c r="F15" s="19"/>
    </row>
    <row r="16" spans="1:6" x14ac:dyDescent="0.3">
      <c r="A16" s="68"/>
      <c r="B16" s="84" t="s">
        <v>240</v>
      </c>
      <c r="C16" s="86"/>
      <c r="D16" s="87"/>
      <c r="E16" s="87"/>
      <c r="F16" s="85"/>
    </row>
    <row r="17" spans="1:6" x14ac:dyDescent="0.3">
      <c r="A17" s="11" t="s">
        <v>164</v>
      </c>
      <c r="B17" s="12" t="s">
        <v>132</v>
      </c>
      <c r="C17" s="13"/>
      <c r="D17" s="14"/>
      <c r="E17" s="15"/>
      <c r="F17" s="15"/>
    </row>
    <row r="18" spans="1:6" x14ac:dyDescent="0.3">
      <c r="A18" s="68" t="s">
        <v>18</v>
      </c>
      <c r="B18" s="20" t="s">
        <v>208</v>
      </c>
      <c r="C18" s="17" t="s">
        <v>29</v>
      </c>
      <c r="D18" s="21">
        <v>21</v>
      </c>
      <c r="E18" s="19"/>
      <c r="F18" s="19"/>
    </row>
    <row r="19" spans="1:6" x14ac:dyDescent="0.3">
      <c r="A19" s="68" t="s">
        <v>19</v>
      </c>
      <c r="B19" s="16" t="s">
        <v>209</v>
      </c>
      <c r="C19" s="17" t="s">
        <v>29</v>
      </c>
      <c r="D19" s="21">
        <v>8</v>
      </c>
      <c r="E19" s="19"/>
      <c r="F19" s="19"/>
    </row>
    <row r="20" spans="1:6" ht="28.2" x14ac:dyDescent="0.3">
      <c r="A20" s="68" t="s">
        <v>20</v>
      </c>
      <c r="B20" s="22" t="s">
        <v>210</v>
      </c>
      <c r="C20" s="17" t="s">
        <v>29</v>
      </c>
      <c r="D20" s="21">
        <v>15</v>
      </c>
      <c r="E20" s="19"/>
      <c r="F20" s="19"/>
    </row>
    <row r="21" spans="1:6" x14ac:dyDescent="0.3">
      <c r="A21" s="68" t="s">
        <v>21</v>
      </c>
      <c r="B21" s="16" t="s">
        <v>211</v>
      </c>
      <c r="C21" s="17" t="s">
        <v>29</v>
      </c>
      <c r="D21" s="21">
        <v>5</v>
      </c>
      <c r="E21" s="19"/>
      <c r="F21" s="19"/>
    </row>
    <row r="22" spans="1:6" ht="28.2" x14ac:dyDescent="0.3">
      <c r="A22" s="68" t="s">
        <v>22</v>
      </c>
      <c r="B22" s="22" t="s">
        <v>212</v>
      </c>
      <c r="C22" s="17" t="s">
        <v>29</v>
      </c>
      <c r="D22" s="21">
        <v>6</v>
      </c>
      <c r="E22" s="19"/>
      <c r="F22" s="19"/>
    </row>
    <row r="23" spans="1:6" x14ac:dyDescent="0.3">
      <c r="A23" s="68" t="s">
        <v>23</v>
      </c>
      <c r="B23" s="16" t="s">
        <v>179</v>
      </c>
      <c r="C23" s="17" t="s">
        <v>29</v>
      </c>
      <c r="D23" s="21">
        <v>15</v>
      </c>
      <c r="E23" s="19"/>
      <c r="F23" s="19"/>
    </row>
    <row r="24" spans="1:6" x14ac:dyDescent="0.3">
      <c r="A24" s="68" t="s">
        <v>24</v>
      </c>
      <c r="B24" s="16" t="s">
        <v>213</v>
      </c>
      <c r="C24" s="17" t="s">
        <v>29</v>
      </c>
      <c r="D24" s="21">
        <v>5</v>
      </c>
      <c r="E24" s="19"/>
      <c r="F24" s="19"/>
    </row>
    <row r="25" spans="1:6" x14ac:dyDescent="0.3">
      <c r="A25" s="68" t="s">
        <v>25</v>
      </c>
      <c r="B25" s="16" t="s">
        <v>214</v>
      </c>
      <c r="C25" s="17" t="s">
        <v>29</v>
      </c>
      <c r="D25" s="23">
        <v>8</v>
      </c>
      <c r="E25" s="23"/>
      <c r="F25" s="23"/>
    </row>
    <row r="26" spans="1:6" x14ac:dyDescent="0.3">
      <c r="A26" s="68"/>
      <c r="B26" s="84" t="s">
        <v>241</v>
      </c>
      <c r="C26" s="86"/>
      <c r="D26" s="87"/>
      <c r="E26" s="87"/>
      <c r="F26" s="85"/>
    </row>
    <row r="27" spans="1:6" x14ac:dyDescent="0.3">
      <c r="A27" s="11" t="s">
        <v>165</v>
      </c>
      <c r="B27" s="12" t="s">
        <v>169</v>
      </c>
      <c r="C27" s="13"/>
      <c r="D27" s="24"/>
      <c r="E27" s="15"/>
      <c r="F27" s="15"/>
    </row>
    <row r="28" spans="1:6" x14ac:dyDescent="0.3">
      <c r="A28" s="68" t="s">
        <v>27</v>
      </c>
      <c r="B28" s="80" t="s">
        <v>137</v>
      </c>
      <c r="C28" s="17" t="s">
        <v>7</v>
      </c>
      <c r="D28" s="18">
        <f>D30</f>
        <v>699</v>
      </c>
      <c r="E28" s="18"/>
      <c r="F28" s="18"/>
    </row>
    <row r="29" spans="1:6" x14ac:dyDescent="0.3">
      <c r="A29" s="68" t="s">
        <v>27</v>
      </c>
      <c r="B29" s="16" t="s">
        <v>215</v>
      </c>
      <c r="C29" s="17" t="s">
        <v>7</v>
      </c>
      <c r="D29" s="18">
        <f>320</f>
        <v>320</v>
      </c>
      <c r="E29" s="19"/>
      <c r="F29" s="19"/>
    </row>
    <row r="30" spans="1:6" x14ac:dyDescent="0.3">
      <c r="A30" s="68" t="s">
        <v>28</v>
      </c>
      <c r="B30" s="25" t="s">
        <v>180</v>
      </c>
      <c r="C30" s="17" t="s">
        <v>7</v>
      </c>
      <c r="D30" s="18">
        <f>233*3</f>
        <v>699</v>
      </c>
      <c r="E30" s="19"/>
      <c r="F30" s="19"/>
    </row>
    <row r="31" spans="1:6" x14ac:dyDescent="0.3">
      <c r="A31" s="68" t="s">
        <v>36</v>
      </c>
      <c r="B31" s="25" t="s">
        <v>181</v>
      </c>
      <c r="C31" s="17" t="s">
        <v>7</v>
      </c>
      <c r="D31" s="18">
        <f>160*3.9</f>
        <v>624</v>
      </c>
      <c r="E31" s="19"/>
      <c r="F31" s="19"/>
    </row>
    <row r="32" spans="1:6" x14ac:dyDescent="0.3">
      <c r="A32" s="68"/>
      <c r="B32" s="84" t="s">
        <v>242</v>
      </c>
      <c r="C32" s="86"/>
      <c r="D32" s="87"/>
      <c r="E32" s="87"/>
      <c r="F32" s="85"/>
    </row>
    <row r="33" spans="1:6" x14ac:dyDescent="0.3">
      <c r="A33" s="11" t="s">
        <v>166</v>
      </c>
      <c r="B33" s="12" t="s">
        <v>216</v>
      </c>
      <c r="C33" s="26"/>
      <c r="D33" s="26"/>
      <c r="E33" s="26"/>
      <c r="F33" s="26"/>
    </row>
    <row r="34" spans="1:6" ht="28.2" x14ac:dyDescent="0.3">
      <c r="A34" s="68" t="s">
        <v>40</v>
      </c>
      <c r="B34" s="22" t="s">
        <v>217</v>
      </c>
      <c r="C34" s="17" t="s">
        <v>29</v>
      </c>
      <c r="D34" s="81">
        <v>2</v>
      </c>
      <c r="E34" s="81"/>
      <c r="F34" s="81"/>
    </row>
    <row r="35" spans="1:6" x14ac:dyDescent="0.3">
      <c r="A35" s="68" t="s">
        <v>41</v>
      </c>
      <c r="B35" s="16" t="s">
        <v>218</v>
      </c>
      <c r="C35" s="17" t="s">
        <v>29</v>
      </c>
      <c r="D35" s="18">
        <v>5</v>
      </c>
      <c r="E35" s="19"/>
      <c r="F35" s="19"/>
    </row>
    <row r="36" spans="1:6" ht="28.2" x14ac:dyDescent="0.3">
      <c r="A36" s="68" t="s">
        <v>83</v>
      </c>
      <c r="B36" s="22" t="s">
        <v>219</v>
      </c>
      <c r="C36" s="17" t="s">
        <v>29</v>
      </c>
      <c r="D36" s="18">
        <v>1</v>
      </c>
      <c r="E36" s="19"/>
      <c r="F36" s="19"/>
    </row>
    <row r="37" spans="1:6" x14ac:dyDescent="0.3">
      <c r="A37" s="68" t="s">
        <v>220</v>
      </c>
      <c r="B37" s="16" t="s">
        <v>221</v>
      </c>
      <c r="C37" s="17" t="s">
        <v>29</v>
      </c>
      <c r="D37" s="18">
        <v>4</v>
      </c>
      <c r="E37" s="19"/>
      <c r="F37" s="19"/>
    </row>
    <row r="38" spans="1:6" ht="28.2" x14ac:dyDescent="0.3">
      <c r="A38" s="68" t="s">
        <v>222</v>
      </c>
      <c r="B38" s="22" t="s">
        <v>223</v>
      </c>
      <c r="C38" s="17" t="s">
        <v>29</v>
      </c>
      <c r="D38" s="18">
        <v>4</v>
      </c>
      <c r="E38" s="19"/>
      <c r="F38" s="19"/>
    </row>
    <row r="39" spans="1:6" ht="15" x14ac:dyDescent="0.3">
      <c r="A39" s="68" t="s">
        <v>224</v>
      </c>
      <c r="B39" s="73" t="s">
        <v>225</v>
      </c>
      <c r="C39" s="27" t="s">
        <v>5</v>
      </c>
      <c r="D39" s="72">
        <v>1</v>
      </c>
      <c r="E39" s="28"/>
      <c r="F39" s="19"/>
    </row>
    <row r="40" spans="1:6" ht="15" x14ac:dyDescent="0.3">
      <c r="A40" s="68" t="s">
        <v>226</v>
      </c>
      <c r="B40" s="29" t="s">
        <v>227</v>
      </c>
      <c r="C40" s="27" t="s">
        <v>29</v>
      </c>
      <c r="D40" s="72">
        <v>2</v>
      </c>
      <c r="E40" s="28"/>
      <c r="F40" s="19"/>
    </row>
    <row r="41" spans="1:6" x14ac:dyDescent="0.3">
      <c r="A41" s="68" t="s">
        <v>228</v>
      </c>
      <c r="B41" s="29" t="s">
        <v>229</v>
      </c>
      <c r="C41" s="27" t="s">
        <v>5</v>
      </c>
      <c r="D41" s="74">
        <v>1</v>
      </c>
      <c r="E41" s="74"/>
      <c r="F41" s="19"/>
    </row>
    <row r="42" spans="1:6" x14ac:dyDescent="0.3">
      <c r="A42" s="68" t="s">
        <v>230</v>
      </c>
      <c r="B42" s="29" t="s">
        <v>231</v>
      </c>
      <c r="C42" s="27" t="s">
        <v>5</v>
      </c>
      <c r="D42" s="74">
        <v>1</v>
      </c>
      <c r="E42" s="74"/>
      <c r="F42" s="19"/>
    </row>
    <row r="43" spans="1:6" x14ac:dyDescent="0.3">
      <c r="A43" s="92" t="s">
        <v>232</v>
      </c>
      <c r="B43" s="93" t="s">
        <v>235</v>
      </c>
      <c r="C43" s="94" t="s">
        <v>5</v>
      </c>
      <c r="D43" s="95">
        <v>1</v>
      </c>
      <c r="E43" s="95"/>
      <c r="F43" s="96"/>
    </row>
    <row r="44" spans="1:6" x14ac:dyDescent="0.3">
      <c r="A44" s="82"/>
      <c r="B44" s="84" t="s">
        <v>243</v>
      </c>
      <c r="C44" s="86"/>
      <c r="D44" s="87"/>
      <c r="E44" s="87"/>
      <c r="F44" s="85"/>
    </row>
    <row r="45" spans="1:6" x14ac:dyDescent="0.3">
      <c r="A45" s="11" t="s">
        <v>167</v>
      </c>
      <c r="B45" s="12" t="s">
        <v>233</v>
      </c>
      <c r="C45" s="26"/>
      <c r="D45" s="26"/>
      <c r="E45" s="26"/>
      <c r="F45" s="15"/>
    </row>
    <row r="46" spans="1:6" ht="15" x14ac:dyDescent="0.3">
      <c r="A46" s="68" t="s">
        <v>85</v>
      </c>
      <c r="B46" s="29" t="s">
        <v>234</v>
      </c>
      <c r="C46" s="27" t="s">
        <v>182</v>
      </c>
      <c r="D46" s="72">
        <v>1</v>
      </c>
      <c r="E46" s="28"/>
      <c r="F46" s="19"/>
    </row>
    <row r="47" spans="1:6" x14ac:dyDescent="0.3">
      <c r="A47" s="103"/>
      <c r="B47" s="104" t="s">
        <v>183</v>
      </c>
      <c r="C47" s="105"/>
      <c r="D47" s="105"/>
      <c r="E47" s="105"/>
      <c r="F47" s="106"/>
    </row>
    <row r="48" spans="1:6" ht="15" x14ac:dyDescent="0.3">
      <c r="A48" s="68" t="s">
        <v>85</v>
      </c>
      <c r="B48" s="29" t="s">
        <v>184</v>
      </c>
      <c r="C48" s="27" t="s">
        <v>29</v>
      </c>
      <c r="D48" s="72">
        <v>30</v>
      </c>
      <c r="E48" s="28"/>
      <c r="F48" s="19"/>
    </row>
    <row r="49" spans="1:6" x14ac:dyDescent="0.3">
      <c r="A49" s="103"/>
      <c r="B49" s="104" t="s">
        <v>185</v>
      </c>
      <c r="C49" s="105"/>
      <c r="D49" s="105"/>
      <c r="E49" s="105"/>
      <c r="F49" s="106"/>
    </row>
    <row r="50" spans="1:6" ht="15" x14ac:dyDescent="0.3">
      <c r="A50" s="68" t="s">
        <v>86</v>
      </c>
      <c r="B50" s="29" t="s">
        <v>186</v>
      </c>
      <c r="C50" s="27" t="s">
        <v>29</v>
      </c>
      <c r="D50" s="72">
        <v>25</v>
      </c>
      <c r="E50" s="28"/>
      <c r="F50" s="19"/>
    </row>
    <row r="51" spans="1:6" ht="28.2" x14ac:dyDescent="0.3">
      <c r="A51" s="68"/>
      <c r="B51" s="29" t="s">
        <v>187</v>
      </c>
      <c r="C51" s="30" t="s">
        <v>29</v>
      </c>
      <c r="D51" s="31">
        <v>20</v>
      </c>
      <c r="E51" s="31"/>
      <c r="F51" s="19"/>
    </row>
    <row r="52" spans="1:6" x14ac:dyDescent="0.3">
      <c r="A52" s="83"/>
      <c r="B52" s="84" t="s">
        <v>246</v>
      </c>
      <c r="C52" s="86"/>
      <c r="D52" s="86"/>
      <c r="E52" s="88"/>
      <c r="F52" s="85"/>
    </row>
    <row r="53" spans="1:6" x14ac:dyDescent="0.3">
      <c r="A53" s="83"/>
      <c r="B53" s="89" t="s">
        <v>236</v>
      </c>
      <c r="C53" s="86"/>
      <c r="D53" s="90"/>
      <c r="E53" s="91"/>
      <c r="F53" s="85"/>
    </row>
  </sheetData>
  <mergeCells count="1">
    <mergeCell ref="A1:F1"/>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E6628-431A-4634-81BB-A00064E146AF}">
  <dimension ref="A1:D101"/>
  <sheetViews>
    <sheetView workbookViewId="0">
      <selection sqref="A1:D1"/>
    </sheetView>
  </sheetViews>
  <sheetFormatPr baseColWidth="10" defaultColWidth="11.44140625" defaultRowHeight="13.8" x14ac:dyDescent="0.25"/>
  <cols>
    <col min="1" max="1" width="6.88671875" style="34" customWidth="1"/>
    <col min="2" max="2" width="55.6640625" style="34" customWidth="1"/>
    <col min="3" max="3" width="8.109375" style="34" customWidth="1"/>
    <col min="4" max="4" width="22.44140625" style="34" customWidth="1"/>
    <col min="5" max="16384" width="11.44140625" style="34"/>
  </cols>
  <sheetData>
    <row r="1" spans="1:4" ht="52.5" customHeight="1" x14ac:dyDescent="0.25">
      <c r="A1" s="118" t="s">
        <v>267</v>
      </c>
      <c r="B1" s="118"/>
      <c r="C1" s="118"/>
      <c r="D1" s="118"/>
    </row>
    <row r="2" spans="1:4" ht="15.6" x14ac:dyDescent="0.25">
      <c r="A2" s="33"/>
      <c r="B2" s="33"/>
      <c r="C2" s="33"/>
      <c r="D2" s="33"/>
    </row>
    <row r="3" spans="1:4" ht="45.6" customHeight="1" x14ac:dyDescent="0.25">
      <c r="A3" s="51" t="s">
        <v>0</v>
      </c>
      <c r="B3" s="52" t="s">
        <v>1</v>
      </c>
      <c r="C3" s="47" t="s">
        <v>2</v>
      </c>
      <c r="D3" s="162" t="s">
        <v>266</v>
      </c>
    </row>
    <row r="5" spans="1:4" ht="18" customHeight="1" x14ac:dyDescent="0.25">
      <c r="A5" s="137" t="s">
        <v>199</v>
      </c>
      <c r="B5" s="138"/>
      <c r="C5" s="138"/>
      <c r="D5" s="138"/>
    </row>
    <row r="6" spans="1:4" x14ac:dyDescent="0.25">
      <c r="A6" s="2">
        <v>1</v>
      </c>
      <c r="B6" s="131" t="s">
        <v>34</v>
      </c>
      <c r="C6" s="132"/>
      <c r="D6" s="132"/>
    </row>
    <row r="7" spans="1:4" x14ac:dyDescent="0.25">
      <c r="A7" s="3" t="s">
        <v>64</v>
      </c>
      <c r="B7" s="4" t="s">
        <v>90</v>
      </c>
      <c r="C7" s="5" t="s">
        <v>8</v>
      </c>
      <c r="D7" s="3"/>
    </row>
    <row r="8" spans="1:4" x14ac:dyDescent="0.25">
      <c r="A8" s="3" t="s">
        <v>65</v>
      </c>
      <c r="B8" s="4" t="s">
        <v>91</v>
      </c>
      <c r="C8" s="5" t="s">
        <v>8</v>
      </c>
      <c r="D8" s="3"/>
    </row>
    <row r="9" spans="1:4" x14ac:dyDescent="0.25">
      <c r="A9" s="3" t="s">
        <v>144</v>
      </c>
      <c r="B9" s="4" t="s">
        <v>92</v>
      </c>
      <c r="C9" s="5" t="s">
        <v>8</v>
      </c>
      <c r="D9" s="3"/>
    </row>
    <row r="10" spans="1:4" x14ac:dyDescent="0.25">
      <c r="A10" s="3" t="s">
        <v>145</v>
      </c>
      <c r="B10" s="4" t="s">
        <v>93</v>
      </c>
      <c r="C10" s="5" t="s">
        <v>8</v>
      </c>
      <c r="D10" s="3"/>
    </row>
    <row r="11" spans="1:4" x14ac:dyDescent="0.25">
      <c r="A11" s="3" t="s">
        <v>146</v>
      </c>
      <c r="B11" s="4" t="s">
        <v>94</v>
      </c>
      <c r="C11" s="5" t="s">
        <v>8</v>
      </c>
      <c r="D11" s="3"/>
    </row>
    <row r="12" spans="1:4" x14ac:dyDescent="0.25">
      <c r="A12" s="3" t="s">
        <v>147</v>
      </c>
      <c r="B12" s="4" t="s">
        <v>95</v>
      </c>
      <c r="C12" s="5" t="s">
        <v>8</v>
      </c>
      <c r="D12" s="3"/>
    </row>
    <row r="13" spans="1:4" x14ac:dyDescent="0.25">
      <c r="A13" s="2">
        <v>2</v>
      </c>
      <c r="B13" s="131" t="s">
        <v>161</v>
      </c>
      <c r="C13" s="132"/>
      <c r="D13" s="132"/>
    </row>
    <row r="14" spans="1:4" x14ac:dyDescent="0.25">
      <c r="A14" s="3" t="s">
        <v>6</v>
      </c>
      <c r="B14" s="4" t="s">
        <v>96</v>
      </c>
      <c r="C14" s="5" t="s">
        <v>8</v>
      </c>
      <c r="D14" s="3"/>
    </row>
    <row r="15" spans="1:4" x14ac:dyDescent="0.25">
      <c r="A15" s="3" t="s">
        <v>66</v>
      </c>
      <c r="B15" s="4" t="s">
        <v>97</v>
      </c>
      <c r="C15" s="5" t="s">
        <v>8</v>
      </c>
      <c r="D15" s="3"/>
    </row>
    <row r="16" spans="1:4" x14ac:dyDescent="0.25">
      <c r="A16" s="3" t="s">
        <v>67</v>
      </c>
      <c r="B16" s="4" t="s">
        <v>98</v>
      </c>
      <c r="C16" s="5" t="s">
        <v>8</v>
      </c>
      <c r="D16" s="3"/>
    </row>
    <row r="17" spans="1:4" x14ac:dyDescent="0.25">
      <c r="A17" s="3" t="s">
        <v>68</v>
      </c>
      <c r="B17" s="4" t="s">
        <v>99</v>
      </c>
      <c r="C17" s="5" t="s">
        <v>8</v>
      </c>
      <c r="D17" s="3"/>
    </row>
    <row r="18" spans="1:4" x14ac:dyDescent="0.25">
      <c r="A18" s="3" t="s">
        <v>69</v>
      </c>
      <c r="B18" s="4" t="s">
        <v>100</v>
      </c>
      <c r="C18" s="5" t="s">
        <v>8</v>
      </c>
      <c r="D18" s="3"/>
    </row>
    <row r="19" spans="1:4" x14ac:dyDescent="0.25">
      <c r="A19" s="3" t="s">
        <v>70</v>
      </c>
      <c r="B19" s="4" t="s">
        <v>102</v>
      </c>
      <c r="C19" s="5" t="s">
        <v>8</v>
      </c>
      <c r="D19" s="3"/>
    </row>
    <row r="20" spans="1:4" x14ac:dyDescent="0.25">
      <c r="A20" s="3" t="s">
        <v>71</v>
      </c>
      <c r="B20" s="4" t="s">
        <v>103</v>
      </c>
      <c r="C20" s="5" t="s">
        <v>8</v>
      </c>
      <c r="D20" s="3"/>
    </row>
    <row r="21" spans="1:4" x14ac:dyDescent="0.25">
      <c r="A21" s="3" t="s">
        <v>72</v>
      </c>
      <c r="B21" s="4" t="s">
        <v>104</v>
      </c>
      <c r="C21" s="5" t="s">
        <v>7</v>
      </c>
      <c r="D21" s="3"/>
    </row>
    <row r="22" spans="1:4" x14ac:dyDescent="0.25">
      <c r="A22" s="3" t="s">
        <v>73</v>
      </c>
      <c r="B22" s="4" t="s">
        <v>105</v>
      </c>
      <c r="C22" s="5" t="s">
        <v>8</v>
      </c>
      <c r="D22" s="3"/>
    </row>
    <row r="23" spans="1:4" x14ac:dyDescent="0.25">
      <c r="A23" s="3" t="s">
        <v>148</v>
      </c>
      <c r="B23" s="4" t="s">
        <v>106</v>
      </c>
      <c r="C23" s="5" t="s">
        <v>8</v>
      </c>
      <c r="D23" s="3"/>
    </row>
    <row r="24" spans="1:4" x14ac:dyDescent="0.25">
      <c r="A24" s="3" t="s">
        <v>149</v>
      </c>
      <c r="B24" s="4" t="s">
        <v>107</v>
      </c>
      <c r="C24" s="5" t="s">
        <v>8</v>
      </c>
      <c r="D24" s="3"/>
    </row>
    <row r="25" spans="1:4" x14ac:dyDescent="0.25">
      <c r="A25" s="3" t="s">
        <v>152</v>
      </c>
      <c r="B25" s="4" t="s">
        <v>108</v>
      </c>
      <c r="C25" s="5" t="s">
        <v>8</v>
      </c>
      <c r="D25" s="3"/>
    </row>
    <row r="26" spans="1:4" x14ac:dyDescent="0.25">
      <c r="A26" s="2">
        <v>3</v>
      </c>
      <c r="B26" s="131" t="s">
        <v>110</v>
      </c>
      <c r="C26" s="132"/>
      <c r="D26" s="132"/>
    </row>
    <row r="27" spans="1:4" x14ac:dyDescent="0.25">
      <c r="A27" s="5" t="s">
        <v>10</v>
      </c>
      <c r="B27" s="4" t="s">
        <v>111</v>
      </c>
      <c r="C27" s="5" t="s">
        <v>8</v>
      </c>
      <c r="D27" s="3"/>
    </row>
    <row r="28" spans="1:4" x14ac:dyDescent="0.25">
      <c r="A28" s="5" t="s">
        <v>81</v>
      </c>
      <c r="B28" s="4" t="s">
        <v>112</v>
      </c>
      <c r="C28" s="5" t="s">
        <v>8</v>
      </c>
      <c r="D28" s="3"/>
    </row>
    <row r="29" spans="1:4" x14ac:dyDescent="0.25">
      <c r="A29" s="5" t="s">
        <v>11</v>
      </c>
      <c r="B29" s="4" t="s">
        <v>113</v>
      </c>
      <c r="C29" s="5" t="s">
        <v>8</v>
      </c>
      <c r="D29" s="3"/>
    </row>
    <row r="30" spans="1:4" x14ac:dyDescent="0.25">
      <c r="A30" s="5" t="s">
        <v>12</v>
      </c>
      <c r="B30" s="4" t="s">
        <v>114</v>
      </c>
      <c r="C30" s="5" t="s">
        <v>8</v>
      </c>
      <c r="D30" s="3"/>
    </row>
    <row r="31" spans="1:4" x14ac:dyDescent="0.25">
      <c r="A31" s="5" t="s">
        <v>101</v>
      </c>
      <c r="B31" s="4" t="s">
        <v>115</v>
      </c>
      <c r="C31" s="5" t="s">
        <v>8</v>
      </c>
      <c r="D31" s="3"/>
    </row>
    <row r="32" spans="1:4" ht="27.6" x14ac:dyDescent="0.25">
      <c r="A32" s="5" t="s">
        <v>13</v>
      </c>
      <c r="B32" s="7" t="s">
        <v>116</v>
      </c>
      <c r="C32" s="5" t="s">
        <v>8</v>
      </c>
      <c r="D32" s="5"/>
    </row>
    <row r="33" spans="1:4" ht="27.6" x14ac:dyDescent="0.25">
      <c r="A33" s="5" t="s">
        <v>14</v>
      </c>
      <c r="B33" s="7" t="s">
        <v>117</v>
      </c>
      <c r="C33" s="5" t="s">
        <v>8</v>
      </c>
      <c r="D33" s="5"/>
    </row>
    <row r="34" spans="1:4" x14ac:dyDescent="0.25">
      <c r="A34" s="5" t="s">
        <v>15</v>
      </c>
      <c r="B34" s="7" t="s">
        <v>118</v>
      </c>
      <c r="C34" s="5" t="s">
        <v>8</v>
      </c>
      <c r="D34" s="5"/>
    </row>
    <row r="35" spans="1:4" x14ac:dyDescent="0.25">
      <c r="A35" s="5" t="s">
        <v>16</v>
      </c>
      <c r="B35" s="4" t="s">
        <v>154</v>
      </c>
      <c r="C35" s="5" t="s">
        <v>26</v>
      </c>
      <c r="D35" s="3"/>
    </row>
    <row r="36" spans="1:4" x14ac:dyDescent="0.25">
      <c r="A36" s="5" t="s">
        <v>17</v>
      </c>
      <c r="B36" s="4" t="s">
        <v>119</v>
      </c>
      <c r="C36" s="5" t="s">
        <v>8</v>
      </c>
      <c r="D36" s="3"/>
    </row>
    <row r="37" spans="1:4" x14ac:dyDescent="0.25">
      <c r="A37" s="2">
        <v>4</v>
      </c>
      <c r="B37" s="131" t="s">
        <v>121</v>
      </c>
      <c r="C37" s="132"/>
      <c r="D37" s="132"/>
    </row>
    <row r="38" spans="1:4" x14ac:dyDescent="0.25">
      <c r="A38" s="3" t="s">
        <v>18</v>
      </c>
      <c r="B38" s="4" t="s">
        <v>122</v>
      </c>
      <c r="C38" s="5" t="s">
        <v>7</v>
      </c>
      <c r="D38" s="3"/>
    </row>
    <row r="39" spans="1:4" x14ac:dyDescent="0.25">
      <c r="A39" s="3" t="s">
        <v>19</v>
      </c>
      <c r="B39" s="4" t="s">
        <v>123</v>
      </c>
      <c r="C39" s="5" t="s">
        <v>29</v>
      </c>
      <c r="D39" s="3"/>
    </row>
    <row r="40" spans="1:4" x14ac:dyDescent="0.25">
      <c r="A40" s="2">
        <v>5</v>
      </c>
      <c r="B40" s="131" t="s">
        <v>125</v>
      </c>
      <c r="C40" s="132"/>
      <c r="D40" s="132"/>
    </row>
    <row r="41" spans="1:4" x14ac:dyDescent="0.25">
      <c r="A41" s="3" t="s">
        <v>27</v>
      </c>
      <c r="B41" s="4" t="s">
        <v>126</v>
      </c>
      <c r="C41" s="5" t="s">
        <v>7</v>
      </c>
      <c r="D41" s="3"/>
    </row>
    <row r="42" spans="1:4" x14ac:dyDescent="0.25">
      <c r="A42" s="3" t="s">
        <v>28</v>
      </c>
      <c r="B42" s="4" t="s">
        <v>127</v>
      </c>
      <c r="C42" s="5" t="s">
        <v>7</v>
      </c>
      <c r="D42" s="3"/>
    </row>
    <row r="43" spans="1:4" x14ac:dyDescent="0.25">
      <c r="A43" s="3" t="s">
        <v>36</v>
      </c>
      <c r="B43" s="4" t="s">
        <v>128</v>
      </c>
      <c r="C43" s="5" t="s">
        <v>7</v>
      </c>
      <c r="D43" s="3"/>
    </row>
    <row r="44" spans="1:4" x14ac:dyDescent="0.25">
      <c r="A44" s="3" t="s">
        <v>37</v>
      </c>
      <c r="B44" s="4" t="s">
        <v>129</v>
      </c>
      <c r="C44" s="5" t="s">
        <v>7</v>
      </c>
      <c r="D44" s="3"/>
    </row>
    <row r="45" spans="1:4" x14ac:dyDescent="0.25">
      <c r="A45" s="2">
        <v>6</v>
      </c>
      <c r="B45" s="131" t="s">
        <v>170</v>
      </c>
      <c r="C45" s="132"/>
      <c r="D45" s="132"/>
    </row>
    <row r="46" spans="1:4" ht="18" customHeight="1" x14ac:dyDescent="0.25">
      <c r="A46" s="3" t="s">
        <v>38</v>
      </c>
      <c r="B46" s="4" t="s">
        <v>30</v>
      </c>
      <c r="C46" s="5" t="s">
        <v>7</v>
      </c>
      <c r="D46" s="3"/>
    </row>
    <row r="47" spans="1:4" x14ac:dyDescent="0.25">
      <c r="A47" s="3" t="s">
        <v>39</v>
      </c>
      <c r="B47" s="7" t="s">
        <v>31</v>
      </c>
      <c r="C47" s="5" t="s">
        <v>53</v>
      </c>
      <c r="D47" s="3"/>
    </row>
    <row r="48" spans="1:4" x14ac:dyDescent="0.25">
      <c r="A48" s="2">
        <v>7</v>
      </c>
      <c r="B48" s="131" t="s">
        <v>132</v>
      </c>
      <c r="C48" s="132"/>
      <c r="D48" s="132"/>
    </row>
    <row r="49" spans="1:4" ht="41.4" x14ac:dyDescent="0.25">
      <c r="A49" s="5" t="s">
        <v>40</v>
      </c>
      <c r="B49" s="7" t="s">
        <v>201</v>
      </c>
      <c r="C49" s="5" t="s">
        <v>29</v>
      </c>
      <c r="D49" s="5"/>
    </row>
    <row r="50" spans="1:4" ht="41.4" x14ac:dyDescent="0.25">
      <c r="A50" s="5" t="s">
        <v>41</v>
      </c>
      <c r="B50" s="7" t="s">
        <v>157</v>
      </c>
      <c r="C50" s="5" t="s">
        <v>29</v>
      </c>
      <c r="D50" s="5"/>
    </row>
    <row r="51" spans="1:4" ht="55.2" x14ac:dyDescent="0.25">
      <c r="A51" s="5" t="s">
        <v>83</v>
      </c>
      <c r="B51" s="7" t="s">
        <v>133</v>
      </c>
      <c r="C51" s="5" t="s">
        <v>29</v>
      </c>
      <c r="D51" s="5"/>
    </row>
    <row r="52" spans="1:4" x14ac:dyDescent="0.25">
      <c r="A52" s="2">
        <v>8</v>
      </c>
      <c r="B52" s="131" t="s">
        <v>135</v>
      </c>
      <c r="C52" s="132"/>
      <c r="D52" s="132"/>
    </row>
    <row r="53" spans="1:4" x14ac:dyDescent="0.25">
      <c r="A53" s="3" t="s">
        <v>84</v>
      </c>
      <c r="B53" s="4" t="s">
        <v>137</v>
      </c>
      <c r="C53" s="5" t="s">
        <v>7</v>
      </c>
      <c r="D53" s="3"/>
    </row>
    <row r="54" spans="1:4" x14ac:dyDescent="0.25">
      <c r="A54" s="3" t="s">
        <v>85</v>
      </c>
      <c r="B54" s="4" t="s">
        <v>32</v>
      </c>
      <c r="C54" s="5" t="s">
        <v>7</v>
      </c>
      <c r="D54" s="3"/>
    </row>
    <row r="55" spans="1:4" x14ac:dyDescent="0.25">
      <c r="A55" s="3" t="s">
        <v>86</v>
      </c>
      <c r="B55" s="4" t="s">
        <v>33</v>
      </c>
      <c r="C55" s="5" t="s">
        <v>7</v>
      </c>
      <c r="D55" s="3"/>
    </row>
    <row r="56" spans="1:4" x14ac:dyDescent="0.25">
      <c r="A56" s="3" t="s">
        <v>150</v>
      </c>
      <c r="B56" s="4" t="s">
        <v>138</v>
      </c>
      <c r="C56" s="5" t="s">
        <v>7</v>
      </c>
      <c r="D56" s="3"/>
    </row>
    <row r="57" spans="1:4" x14ac:dyDescent="0.25">
      <c r="A57" s="2">
        <v>9</v>
      </c>
      <c r="B57" s="131" t="s">
        <v>140</v>
      </c>
      <c r="C57" s="132"/>
      <c r="D57" s="132"/>
    </row>
    <row r="58" spans="1:4" ht="41.4" x14ac:dyDescent="0.25">
      <c r="A58" s="5" t="s">
        <v>136</v>
      </c>
      <c r="B58" s="7" t="s">
        <v>153</v>
      </c>
      <c r="C58" s="5" t="s">
        <v>142</v>
      </c>
      <c r="D58" s="5"/>
    </row>
    <row r="60" spans="1:4" x14ac:dyDescent="0.25">
      <c r="A60" s="119" t="s">
        <v>200</v>
      </c>
      <c r="B60" s="120"/>
      <c r="C60" s="120"/>
      <c r="D60" s="120"/>
    </row>
    <row r="61" spans="1:4" x14ac:dyDescent="0.25">
      <c r="A61" s="54">
        <v>1</v>
      </c>
      <c r="B61" s="122" t="s">
        <v>174</v>
      </c>
      <c r="C61" s="123"/>
      <c r="D61" s="123"/>
    </row>
    <row r="62" spans="1:4" ht="16.2" x14ac:dyDescent="0.25">
      <c r="A62" s="35" t="s">
        <v>4</v>
      </c>
      <c r="B62" s="36" t="s">
        <v>42</v>
      </c>
      <c r="C62" s="35" t="s">
        <v>188</v>
      </c>
      <c r="D62" s="35"/>
    </row>
    <row r="63" spans="1:4" ht="16.2" x14ac:dyDescent="0.25">
      <c r="A63" s="35" t="s">
        <v>64</v>
      </c>
      <c r="B63" s="36" t="s">
        <v>43</v>
      </c>
      <c r="C63" s="35" t="s">
        <v>188</v>
      </c>
      <c r="D63" s="35"/>
    </row>
    <row r="64" spans="1:4" ht="16.2" x14ac:dyDescent="0.25">
      <c r="A64" s="35" t="s">
        <v>65</v>
      </c>
      <c r="B64" s="36" t="s">
        <v>44</v>
      </c>
      <c r="C64" s="35" t="s">
        <v>188</v>
      </c>
      <c r="D64" s="35"/>
    </row>
    <row r="65" spans="1:4" x14ac:dyDescent="0.25">
      <c r="A65" s="54">
        <v>2</v>
      </c>
      <c r="B65" s="122" t="s">
        <v>161</v>
      </c>
      <c r="C65" s="123"/>
      <c r="D65" s="123"/>
    </row>
    <row r="66" spans="1:4" ht="16.2" x14ac:dyDescent="0.25">
      <c r="A66" s="35" t="s">
        <v>6</v>
      </c>
      <c r="B66" s="36" t="s">
        <v>189</v>
      </c>
      <c r="C66" s="35" t="s">
        <v>188</v>
      </c>
      <c r="D66" s="35"/>
    </row>
    <row r="67" spans="1:4" ht="16.2" x14ac:dyDescent="0.25">
      <c r="A67" s="35" t="s">
        <v>66</v>
      </c>
      <c r="B67" s="36" t="s">
        <v>190</v>
      </c>
      <c r="C67" s="35" t="s">
        <v>188</v>
      </c>
      <c r="D67" s="35"/>
    </row>
    <row r="68" spans="1:4" ht="30" x14ac:dyDescent="0.25">
      <c r="A68" s="35" t="s">
        <v>67</v>
      </c>
      <c r="B68" s="36" t="s">
        <v>191</v>
      </c>
      <c r="C68" s="35" t="s">
        <v>188</v>
      </c>
      <c r="D68" s="35"/>
    </row>
    <row r="69" spans="1:4" ht="16.2" x14ac:dyDescent="0.25">
      <c r="A69" s="35" t="s">
        <v>68</v>
      </c>
      <c r="B69" s="39" t="s">
        <v>192</v>
      </c>
      <c r="C69" s="40" t="s">
        <v>193</v>
      </c>
      <c r="D69" s="35"/>
    </row>
    <row r="70" spans="1:4" x14ac:dyDescent="0.25">
      <c r="A70" s="35" t="s">
        <v>69</v>
      </c>
      <c r="B70" s="39" t="s">
        <v>45</v>
      </c>
      <c r="C70" s="40" t="str">
        <f>+C69</f>
        <v>m3</v>
      </c>
      <c r="D70" s="35"/>
    </row>
    <row r="71" spans="1:4" x14ac:dyDescent="0.25">
      <c r="A71" s="35" t="s">
        <v>70</v>
      </c>
      <c r="B71" s="39" t="s">
        <v>46</v>
      </c>
      <c r="C71" s="40" t="str">
        <f>+C73</f>
        <v>m3</v>
      </c>
      <c r="D71" s="35"/>
    </row>
    <row r="72" spans="1:4" x14ac:dyDescent="0.25">
      <c r="A72" s="35" t="s">
        <v>71</v>
      </c>
      <c r="B72" s="36" t="s">
        <v>47</v>
      </c>
      <c r="C72" s="35" t="s">
        <v>194</v>
      </c>
      <c r="D72" s="35"/>
    </row>
    <row r="73" spans="1:4" ht="27.6" x14ac:dyDescent="0.25">
      <c r="A73" s="35" t="s">
        <v>72</v>
      </c>
      <c r="B73" s="36" t="s">
        <v>89</v>
      </c>
      <c r="C73" s="35" t="s">
        <v>188</v>
      </c>
      <c r="D73" s="35"/>
    </row>
    <row r="74" spans="1:4" ht="27.6" x14ac:dyDescent="0.25">
      <c r="A74" s="35" t="s">
        <v>73</v>
      </c>
      <c r="B74" s="36" t="s">
        <v>48</v>
      </c>
      <c r="C74" s="35" t="s">
        <v>194</v>
      </c>
      <c r="D74" s="35"/>
    </row>
    <row r="75" spans="1:4" x14ac:dyDescent="0.25">
      <c r="A75" s="54">
        <v>3</v>
      </c>
      <c r="B75" s="122" t="s">
        <v>110</v>
      </c>
      <c r="C75" s="123"/>
      <c r="D75" s="123"/>
    </row>
    <row r="76" spans="1:4" ht="27.6" x14ac:dyDescent="0.25">
      <c r="A76" s="35" t="s">
        <v>10</v>
      </c>
      <c r="B76" s="36" t="s">
        <v>49</v>
      </c>
      <c r="C76" s="35" t="s">
        <v>188</v>
      </c>
      <c r="D76" s="35"/>
    </row>
    <row r="77" spans="1:4" ht="16.2" x14ac:dyDescent="0.25">
      <c r="A77" s="35" t="s">
        <v>81</v>
      </c>
      <c r="B77" s="36" t="s">
        <v>50</v>
      </c>
      <c r="C77" s="35" t="s">
        <v>194</v>
      </c>
      <c r="D77" s="35"/>
    </row>
    <row r="78" spans="1:4" ht="16.2" x14ac:dyDescent="0.25">
      <c r="A78" s="35" t="s">
        <v>11</v>
      </c>
      <c r="B78" s="36" t="s">
        <v>195</v>
      </c>
      <c r="C78" s="35" t="s">
        <v>188</v>
      </c>
      <c r="D78" s="35"/>
    </row>
    <row r="79" spans="1:4" x14ac:dyDescent="0.25">
      <c r="A79" s="54">
        <v>4</v>
      </c>
      <c r="B79" s="122" t="s">
        <v>125</v>
      </c>
      <c r="C79" s="123"/>
      <c r="D79" s="123"/>
    </row>
    <row r="80" spans="1:4" ht="16.2" x14ac:dyDescent="0.25">
      <c r="A80" s="35" t="s">
        <v>18</v>
      </c>
      <c r="B80" s="36" t="s">
        <v>51</v>
      </c>
      <c r="C80" s="35" t="s">
        <v>194</v>
      </c>
      <c r="D80" s="35"/>
    </row>
    <row r="81" spans="1:4" ht="16.2" x14ac:dyDescent="0.25">
      <c r="A81" s="35" t="s">
        <v>19</v>
      </c>
      <c r="B81" s="36" t="s">
        <v>52</v>
      </c>
      <c r="C81" s="35" t="s">
        <v>194</v>
      </c>
      <c r="D81" s="35"/>
    </row>
    <row r="82" spans="1:4" x14ac:dyDescent="0.25">
      <c r="A82" s="54">
        <v>5</v>
      </c>
      <c r="B82" s="122" t="s">
        <v>168</v>
      </c>
      <c r="C82" s="123"/>
      <c r="D82" s="123"/>
    </row>
    <row r="83" spans="1:4" ht="27.6" x14ac:dyDescent="0.25">
      <c r="A83" s="35" t="s">
        <v>27</v>
      </c>
      <c r="B83" s="36" t="s">
        <v>156</v>
      </c>
      <c r="C83" s="35" t="s">
        <v>53</v>
      </c>
      <c r="D83" s="35"/>
    </row>
    <row r="84" spans="1:4" ht="16.2" x14ac:dyDescent="0.25">
      <c r="A84" s="35" t="s">
        <v>28</v>
      </c>
      <c r="B84" s="36" t="s">
        <v>54</v>
      </c>
      <c r="C84" s="35" t="s">
        <v>194</v>
      </c>
      <c r="D84" s="35"/>
    </row>
    <row r="85" spans="1:4" ht="27.6" x14ac:dyDescent="0.25">
      <c r="A85" s="35" t="s">
        <v>36</v>
      </c>
      <c r="B85" s="36" t="s">
        <v>55</v>
      </c>
      <c r="C85" s="35" t="s">
        <v>194</v>
      </c>
      <c r="D85" s="35"/>
    </row>
    <row r="86" spans="1:4" x14ac:dyDescent="0.25">
      <c r="A86" s="54">
        <v>6</v>
      </c>
      <c r="B86" s="122" t="s">
        <v>173</v>
      </c>
      <c r="C86" s="123"/>
      <c r="D86" s="123"/>
    </row>
    <row r="87" spans="1:4" ht="27.6" x14ac:dyDescent="0.25">
      <c r="A87" s="35" t="s">
        <v>38</v>
      </c>
      <c r="B87" s="36" t="s">
        <v>56</v>
      </c>
      <c r="C87" s="35" t="s">
        <v>29</v>
      </c>
      <c r="D87" s="35"/>
    </row>
    <row r="88" spans="1:4" ht="27.6" x14ac:dyDescent="0.25">
      <c r="A88" s="35" t="s">
        <v>39</v>
      </c>
      <c r="B88" s="36" t="s">
        <v>57</v>
      </c>
      <c r="C88" s="35" t="s">
        <v>5</v>
      </c>
      <c r="D88" s="35"/>
    </row>
    <row r="89" spans="1:4" x14ac:dyDescent="0.25">
      <c r="A89" s="35" t="s">
        <v>82</v>
      </c>
      <c r="B89" s="36" t="s">
        <v>58</v>
      </c>
      <c r="C89" s="35" t="s">
        <v>29</v>
      </c>
      <c r="D89" s="35"/>
    </row>
    <row r="90" spans="1:4" x14ac:dyDescent="0.25">
      <c r="A90" s="54">
        <v>7</v>
      </c>
      <c r="B90" s="122" t="s">
        <v>169</v>
      </c>
      <c r="C90" s="123"/>
      <c r="D90" s="123"/>
    </row>
    <row r="91" spans="1:4" ht="16.2" x14ac:dyDescent="0.25">
      <c r="A91" s="35" t="s">
        <v>40</v>
      </c>
      <c r="B91" s="36" t="s">
        <v>59</v>
      </c>
      <c r="C91" s="35" t="s">
        <v>194</v>
      </c>
      <c r="D91" s="35"/>
    </row>
    <row r="92" spans="1:4" ht="16.2" x14ac:dyDescent="0.25">
      <c r="A92" s="35" t="s">
        <v>41</v>
      </c>
      <c r="B92" s="36" t="s">
        <v>60</v>
      </c>
      <c r="C92" s="35" t="s">
        <v>194</v>
      </c>
      <c r="D92" s="35"/>
    </row>
    <row r="93" spans="1:4" ht="16.2" x14ac:dyDescent="0.25">
      <c r="A93" s="35" t="s">
        <v>83</v>
      </c>
      <c r="B93" s="36" t="s">
        <v>61</v>
      </c>
      <c r="C93" s="35" t="s">
        <v>196</v>
      </c>
      <c r="D93" s="35"/>
    </row>
    <row r="94" spans="1:4" x14ac:dyDescent="0.25">
      <c r="A94" s="54">
        <v>8</v>
      </c>
      <c r="B94" s="122" t="s">
        <v>197</v>
      </c>
      <c r="C94" s="123"/>
      <c r="D94" s="123"/>
    </row>
    <row r="95" spans="1:4" ht="27.6" x14ac:dyDescent="0.25">
      <c r="A95" s="35" t="s">
        <v>84</v>
      </c>
      <c r="B95" s="36" t="s">
        <v>155</v>
      </c>
      <c r="C95" s="35" t="s">
        <v>53</v>
      </c>
      <c r="D95" s="35"/>
    </row>
    <row r="96" spans="1:4" x14ac:dyDescent="0.25">
      <c r="A96" s="35" t="s">
        <v>85</v>
      </c>
      <c r="B96" s="36" t="s">
        <v>62</v>
      </c>
      <c r="C96" s="35" t="s">
        <v>29</v>
      </c>
      <c r="D96" s="35"/>
    </row>
    <row r="97" spans="1:4" ht="27.6" x14ac:dyDescent="0.25">
      <c r="A97" s="35" t="s">
        <v>86</v>
      </c>
      <c r="B97" s="36" t="s">
        <v>88</v>
      </c>
      <c r="C97" s="35" t="s">
        <v>5</v>
      </c>
      <c r="D97" s="35"/>
    </row>
    <row r="98" spans="1:4" x14ac:dyDescent="0.25">
      <c r="A98" s="35" t="s">
        <v>87</v>
      </c>
      <c r="B98" s="36" t="s">
        <v>63</v>
      </c>
      <c r="C98" s="35" t="s">
        <v>5</v>
      </c>
      <c r="D98" s="35"/>
    </row>
    <row r="100" spans="1:4" x14ac:dyDescent="0.25">
      <c r="A100" s="115" t="s">
        <v>198</v>
      </c>
      <c r="B100" s="116"/>
      <c r="C100" s="116"/>
      <c r="D100" s="116"/>
    </row>
    <row r="101" spans="1:4" ht="96.6" x14ac:dyDescent="0.25">
      <c r="A101" s="8" t="s">
        <v>141</v>
      </c>
      <c r="B101" s="9" t="s">
        <v>160</v>
      </c>
      <c r="C101" s="8" t="s">
        <v>142</v>
      </c>
      <c r="D101" s="10"/>
    </row>
  </sheetData>
  <mergeCells count="21">
    <mergeCell ref="B90:D90"/>
    <mergeCell ref="B94:D94"/>
    <mergeCell ref="A100:D100"/>
    <mergeCell ref="B61:D61"/>
    <mergeCell ref="B65:D65"/>
    <mergeCell ref="B75:D75"/>
    <mergeCell ref="B79:D79"/>
    <mergeCell ref="B82:D82"/>
    <mergeCell ref="B86:D86"/>
    <mergeCell ref="B52:D52"/>
    <mergeCell ref="B57:D57"/>
    <mergeCell ref="A60:D60"/>
    <mergeCell ref="B40:D40"/>
    <mergeCell ref="B45:D45"/>
    <mergeCell ref="B48:D48"/>
    <mergeCell ref="B13:D13"/>
    <mergeCell ref="B26:D26"/>
    <mergeCell ref="B37:D37"/>
    <mergeCell ref="A1:D1"/>
    <mergeCell ref="A5:D5"/>
    <mergeCell ref="B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425E-2834-468C-A101-75F234FAFCC1}">
  <dimension ref="A1:D45"/>
  <sheetViews>
    <sheetView tabSelected="1" workbookViewId="0">
      <selection activeCell="B53" sqref="B53"/>
    </sheetView>
  </sheetViews>
  <sheetFormatPr baseColWidth="10" defaultRowHeight="14.4" x14ac:dyDescent="0.3"/>
  <cols>
    <col min="1" max="1" width="4.33203125" bestFit="1" customWidth="1"/>
    <col min="2" max="2" width="69.5546875" bestFit="1" customWidth="1"/>
    <col min="3" max="3" width="6.44140625" bestFit="1" customWidth="1"/>
    <col min="4" max="4" width="22.44140625" customWidth="1"/>
  </cols>
  <sheetData>
    <row r="1" spans="1:4" ht="41.25" customHeight="1" thickTop="1" thickBot="1" x14ac:dyDescent="0.35">
      <c r="A1" s="149" t="s">
        <v>268</v>
      </c>
      <c r="B1" s="150"/>
      <c r="C1" s="150"/>
      <c r="D1" s="150"/>
    </row>
    <row r="2" spans="1:4" ht="42" thickTop="1" x14ac:dyDescent="0.3">
      <c r="A2" s="71" t="s">
        <v>203</v>
      </c>
      <c r="B2" s="66" t="s">
        <v>1</v>
      </c>
      <c r="C2" s="70" t="s">
        <v>2</v>
      </c>
      <c r="D2" s="162" t="s">
        <v>266</v>
      </c>
    </row>
    <row r="3" spans="1:4" ht="16.5" customHeight="1" x14ac:dyDescent="0.3">
      <c r="A3" s="97"/>
      <c r="B3" s="102" t="s">
        <v>35</v>
      </c>
      <c r="C3" s="98"/>
      <c r="D3" s="100"/>
    </row>
    <row r="4" spans="1:4" ht="24" customHeight="1" x14ac:dyDescent="0.3">
      <c r="A4" s="68" t="s">
        <v>144</v>
      </c>
      <c r="B4" s="80" t="s">
        <v>244</v>
      </c>
      <c r="C4" s="17" t="s">
        <v>8</v>
      </c>
      <c r="D4" s="19"/>
    </row>
    <row r="5" spans="1:4" x14ac:dyDescent="0.3">
      <c r="A5" s="68" t="s">
        <v>145</v>
      </c>
      <c r="B5" s="16" t="s">
        <v>245</v>
      </c>
      <c r="C5" s="17" t="s">
        <v>26</v>
      </c>
      <c r="D5" s="19"/>
    </row>
    <row r="6" spans="1:4" ht="28.2" x14ac:dyDescent="0.3">
      <c r="A6" s="68" t="s">
        <v>146</v>
      </c>
      <c r="B6" s="22" t="s">
        <v>247</v>
      </c>
      <c r="C6" s="17" t="s">
        <v>5</v>
      </c>
      <c r="D6" s="19"/>
    </row>
    <row r="7" spans="1:4" x14ac:dyDescent="0.3">
      <c r="A7" s="11" t="s">
        <v>162</v>
      </c>
      <c r="B7" s="12" t="s">
        <v>205</v>
      </c>
      <c r="C7" s="13"/>
      <c r="D7" s="15"/>
    </row>
    <row r="8" spans="1:4" x14ac:dyDescent="0.3">
      <c r="A8" s="68" t="s">
        <v>6</v>
      </c>
      <c r="B8" s="16" t="s">
        <v>206</v>
      </c>
      <c r="C8" s="17" t="s">
        <v>7</v>
      </c>
      <c r="D8" s="19"/>
    </row>
    <row r="9" spans="1:4" ht="28.2" x14ac:dyDescent="0.3">
      <c r="A9" s="68" t="s">
        <v>66</v>
      </c>
      <c r="B9" s="22" t="s">
        <v>237</v>
      </c>
      <c r="C9" s="32" t="s">
        <v>29</v>
      </c>
      <c r="D9" s="78"/>
    </row>
    <row r="10" spans="1:4" x14ac:dyDescent="0.3">
      <c r="A10" s="11" t="s">
        <v>163</v>
      </c>
      <c r="B10" s="12" t="s">
        <v>176</v>
      </c>
      <c r="C10" s="13"/>
      <c r="D10" s="15"/>
    </row>
    <row r="11" spans="1:4" x14ac:dyDescent="0.3">
      <c r="A11" s="68" t="s">
        <v>10</v>
      </c>
      <c r="B11" s="16" t="s">
        <v>177</v>
      </c>
      <c r="C11" s="17" t="s">
        <v>7</v>
      </c>
      <c r="D11" s="19"/>
    </row>
    <row r="12" spans="1:4" x14ac:dyDescent="0.3">
      <c r="A12" s="68" t="s">
        <v>81</v>
      </c>
      <c r="B12" s="16" t="s">
        <v>178</v>
      </c>
      <c r="C12" s="17" t="s">
        <v>53</v>
      </c>
      <c r="D12" s="19"/>
    </row>
    <row r="13" spans="1:4" x14ac:dyDescent="0.3">
      <c r="A13" s="68" t="s">
        <v>11</v>
      </c>
      <c r="B13" s="79" t="s">
        <v>207</v>
      </c>
      <c r="C13" s="17" t="s">
        <v>7</v>
      </c>
      <c r="D13" s="19"/>
    </row>
    <row r="14" spans="1:4" x14ac:dyDescent="0.3">
      <c r="A14" s="11" t="s">
        <v>164</v>
      </c>
      <c r="B14" s="12" t="s">
        <v>132</v>
      </c>
      <c r="C14" s="13"/>
      <c r="D14" s="15"/>
    </row>
    <row r="15" spans="1:4" x14ac:dyDescent="0.3">
      <c r="A15" s="68" t="s">
        <v>18</v>
      </c>
      <c r="B15" s="20" t="s">
        <v>208</v>
      </c>
      <c r="C15" s="17" t="s">
        <v>29</v>
      </c>
      <c r="D15" s="19"/>
    </row>
    <row r="16" spans="1:4" x14ac:dyDescent="0.3">
      <c r="A16" s="68" t="s">
        <v>19</v>
      </c>
      <c r="B16" s="16" t="s">
        <v>209</v>
      </c>
      <c r="C16" s="17" t="s">
        <v>29</v>
      </c>
      <c r="D16" s="19"/>
    </row>
    <row r="17" spans="1:4" ht="28.2" x14ac:dyDescent="0.3">
      <c r="A17" s="68" t="s">
        <v>20</v>
      </c>
      <c r="B17" s="22" t="s">
        <v>210</v>
      </c>
      <c r="C17" s="17" t="s">
        <v>29</v>
      </c>
      <c r="D17" s="19"/>
    </row>
    <row r="18" spans="1:4" x14ac:dyDescent="0.3">
      <c r="A18" s="68" t="s">
        <v>21</v>
      </c>
      <c r="B18" s="16" t="s">
        <v>211</v>
      </c>
      <c r="C18" s="17" t="s">
        <v>29</v>
      </c>
      <c r="D18" s="19"/>
    </row>
    <row r="19" spans="1:4" ht="28.2" x14ac:dyDescent="0.3">
      <c r="A19" s="68" t="s">
        <v>22</v>
      </c>
      <c r="B19" s="22" t="s">
        <v>212</v>
      </c>
      <c r="C19" s="17" t="s">
        <v>29</v>
      </c>
      <c r="D19" s="19"/>
    </row>
    <row r="20" spans="1:4" x14ac:dyDescent="0.3">
      <c r="A20" s="68" t="s">
        <v>23</v>
      </c>
      <c r="B20" s="16" t="s">
        <v>179</v>
      </c>
      <c r="C20" s="17" t="s">
        <v>29</v>
      </c>
      <c r="D20" s="19"/>
    </row>
    <row r="21" spans="1:4" x14ac:dyDescent="0.3">
      <c r="A21" s="68" t="s">
        <v>24</v>
      </c>
      <c r="B21" s="16" t="s">
        <v>213</v>
      </c>
      <c r="C21" s="17" t="s">
        <v>29</v>
      </c>
      <c r="D21" s="19"/>
    </row>
    <row r="22" spans="1:4" x14ac:dyDescent="0.3">
      <c r="A22" s="68" t="s">
        <v>25</v>
      </c>
      <c r="B22" s="16" t="s">
        <v>214</v>
      </c>
      <c r="C22" s="17" t="s">
        <v>29</v>
      </c>
      <c r="D22" s="23"/>
    </row>
    <row r="23" spans="1:4" x14ac:dyDescent="0.3">
      <c r="A23" s="11" t="s">
        <v>165</v>
      </c>
      <c r="B23" s="12" t="s">
        <v>169</v>
      </c>
      <c r="C23" s="13"/>
      <c r="D23" s="15"/>
    </row>
    <row r="24" spans="1:4" x14ac:dyDescent="0.3">
      <c r="A24" s="68" t="s">
        <v>27</v>
      </c>
      <c r="B24" s="80" t="s">
        <v>137</v>
      </c>
      <c r="C24" s="17" t="s">
        <v>7</v>
      </c>
      <c r="D24" s="18"/>
    </row>
    <row r="25" spans="1:4" x14ac:dyDescent="0.3">
      <c r="A25" s="68" t="s">
        <v>27</v>
      </c>
      <c r="B25" s="16" t="s">
        <v>215</v>
      </c>
      <c r="C25" s="17" t="s">
        <v>7</v>
      </c>
      <c r="D25" s="19"/>
    </row>
    <row r="26" spans="1:4" x14ac:dyDescent="0.3">
      <c r="A26" s="68" t="s">
        <v>28</v>
      </c>
      <c r="B26" s="25" t="s">
        <v>180</v>
      </c>
      <c r="C26" s="17" t="s">
        <v>7</v>
      </c>
      <c r="D26" s="19"/>
    </row>
    <row r="27" spans="1:4" x14ac:dyDescent="0.3">
      <c r="A27" s="68" t="s">
        <v>36</v>
      </c>
      <c r="B27" s="25" t="s">
        <v>181</v>
      </c>
      <c r="C27" s="17" t="s">
        <v>7</v>
      </c>
      <c r="D27" s="19"/>
    </row>
    <row r="28" spans="1:4" x14ac:dyDescent="0.3">
      <c r="A28" s="11" t="s">
        <v>166</v>
      </c>
      <c r="B28" s="12" t="s">
        <v>216</v>
      </c>
      <c r="C28" s="26"/>
      <c r="D28" s="26"/>
    </row>
    <row r="29" spans="1:4" ht="28.2" x14ac:dyDescent="0.3">
      <c r="A29" s="68" t="s">
        <v>40</v>
      </c>
      <c r="B29" s="22" t="s">
        <v>217</v>
      </c>
      <c r="C29" s="17" t="s">
        <v>29</v>
      </c>
      <c r="D29" s="81"/>
    </row>
    <row r="30" spans="1:4" x14ac:dyDescent="0.3">
      <c r="A30" s="68" t="s">
        <v>41</v>
      </c>
      <c r="B30" s="16" t="s">
        <v>218</v>
      </c>
      <c r="C30" s="17" t="s">
        <v>29</v>
      </c>
      <c r="D30" s="19"/>
    </row>
    <row r="31" spans="1:4" ht="28.2" x14ac:dyDescent="0.3">
      <c r="A31" s="68" t="s">
        <v>83</v>
      </c>
      <c r="B31" s="22" t="s">
        <v>219</v>
      </c>
      <c r="C31" s="17" t="s">
        <v>29</v>
      </c>
      <c r="D31" s="19"/>
    </row>
    <row r="32" spans="1:4" x14ac:dyDescent="0.3">
      <c r="A32" s="68" t="s">
        <v>220</v>
      </c>
      <c r="B32" s="16" t="s">
        <v>221</v>
      </c>
      <c r="C32" s="17" t="s">
        <v>29</v>
      </c>
      <c r="D32" s="19"/>
    </row>
    <row r="33" spans="1:4" ht="28.2" x14ac:dyDescent="0.3">
      <c r="A33" s="68" t="s">
        <v>222</v>
      </c>
      <c r="B33" s="22" t="s">
        <v>223</v>
      </c>
      <c r="C33" s="17" t="s">
        <v>29</v>
      </c>
      <c r="D33" s="19"/>
    </row>
    <row r="34" spans="1:4" x14ac:dyDescent="0.3">
      <c r="A34" s="68" t="s">
        <v>224</v>
      </c>
      <c r="B34" s="73" t="s">
        <v>225</v>
      </c>
      <c r="C34" s="27" t="s">
        <v>5</v>
      </c>
      <c r="D34" s="28"/>
    </row>
    <row r="35" spans="1:4" x14ac:dyDescent="0.3">
      <c r="A35" s="68" t="s">
        <v>226</v>
      </c>
      <c r="B35" s="29" t="s">
        <v>227</v>
      </c>
      <c r="C35" s="27" t="s">
        <v>29</v>
      </c>
      <c r="D35" s="28"/>
    </row>
    <row r="36" spans="1:4" x14ac:dyDescent="0.3">
      <c r="A36" s="68" t="s">
        <v>228</v>
      </c>
      <c r="B36" s="29" t="s">
        <v>229</v>
      </c>
      <c r="C36" s="27" t="s">
        <v>5</v>
      </c>
      <c r="D36" s="74"/>
    </row>
    <row r="37" spans="1:4" x14ac:dyDescent="0.3">
      <c r="A37" s="68" t="s">
        <v>230</v>
      </c>
      <c r="B37" s="29" t="s">
        <v>231</v>
      </c>
      <c r="C37" s="27" t="s">
        <v>5</v>
      </c>
      <c r="D37" s="74"/>
    </row>
    <row r="38" spans="1:4" x14ac:dyDescent="0.3">
      <c r="A38" s="92" t="s">
        <v>232</v>
      </c>
      <c r="B38" s="93" t="s">
        <v>235</v>
      </c>
      <c r="C38" s="94" t="s">
        <v>5</v>
      </c>
      <c r="D38" s="95"/>
    </row>
    <row r="39" spans="1:4" x14ac:dyDescent="0.3">
      <c r="A39" s="11" t="s">
        <v>167</v>
      </c>
      <c r="B39" s="12" t="s">
        <v>233</v>
      </c>
      <c r="C39" s="26"/>
      <c r="D39" s="26"/>
    </row>
    <row r="40" spans="1:4" x14ac:dyDescent="0.3">
      <c r="A40" s="68" t="s">
        <v>85</v>
      </c>
      <c r="B40" s="29" t="s">
        <v>234</v>
      </c>
      <c r="C40" s="27" t="s">
        <v>182</v>
      </c>
      <c r="D40" s="28"/>
    </row>
    <row r="41" spans="1:4" x14ac:dyDescent="0.3">
      <c r="A41" s="103"/>
      <c r="B41" s="104" t="s">
        <v>183</v>
      </c>
      <c r="C41" s="105"/>
      <c r="D41" s="105"/>
    </row>
    <row r="42" spans="1:4" x14ac:dyDescent="0.3">
      <c r="A42" s="68" t="s">
        <v>85</v>
      </c>
      <c r="B42" s="29" t="s">
        <v>184</v>
      </c>
      <c r="C42" s="27" t="s">
        <v>29</v>
      </c>
      <c r="D42" s="28"/>
    </row>
    <row r="43" spans="1:4" x14ac:dyDescent="0.3">
      <c r="A43" s="103"/>
      <c r="B43" s="104" t="s">
        <v>185</v>
      </c>
      <c r="C43" s="105"/>
      <c r="D43" s="105"/>
    </row>
    <row r="44" spans="1:4" x14ac:dyDescent="0.3">
      <c r="A44" s="68" t="s">
        <v>86</v>
      </c>
      <c r="B44" s="29" t="s">
        <v>186</v>
      </c>
      <c r="C44" s="27" t="s">
        <v>29</v>
      </c>
      <c r="D44" s="28"/>
    </row>
    <row r="45" spans="1:4" ht="28.2" x14ac:dyDescent="0.3">
      <c r="A45" s="68"/>
      <c r="B45" s="29" t="s">
        <v>187</v>
      </c>
      <c r="C45" s="30" t="s">
        <v>29</v>
      </c>
      <c r="D45" s="31"/>
    </row>
  </sheetData>
  <mergeCells count="1">
    <mergeCell ref="A1:D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4e4f4177-7bba-41be-9eb3-5b078b72e933">
      <Terms xmlns="http://schemas.microsoft.com/office/infopath/2007/PartnerControls"/>
    </lcf76f155ced4ddcb4097134ff3c332f>
    <TaxCatchAll xmlns="9c62a22c-cb76-48dc-acff-7f03cd5e6885" xsi:nil="true"/>
    <_dlc_DocId xmlns="9c62a22c-cb76-48dc-acff-7f03cd5e6885">XU7H42U2DFTR-593911220-73263</_dlc_DocId>
    <_dlc_DocIdUrl xmlns="9c62a22c-cb76-48dc-acff-7f03cd5e6885">
      <Url>https://nohungerforum.sharepoint.com/mi/mr/_layouts/15/DocIdRedir.aspx?ID=XU7H42U2DFTR-593911220-73263</Url>
      <Description>XU7H42U2DFTR-593911220-73263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9243EB653F20B4D9E9EFF2734D1F475" ma:contentTypeVersion="61" ma:contentTypeDescription="Create a new document." ma:contentTypeScope="" ma:versionID="f805016d891fe18aced4fa42cf399ded">
  <xsd:schema xmlns:xsd="http://www.w3.org/2001/XMLSchema" xmlns:xs="http://www.w3.org/2001/XMLSchema" xmlns:p="http://schemas.microsoft.com/office/2006/metadata/properties" xmlns:ns2="9c62a22c-cb76-48dc-acff-7f03cd5e6885" xmlns:ns3="http://schemas.microsoft.com/sharepoint/v4" xmlns:ns4="4e4f4177-7bba-41be-9eb3-5b078b72e933" targetNamespace="http://schemas.microsoft.com/office/2006/metadata/properties" ma:root="true" ma:fieldsID="a599d970c8da697740b39dde98b60615" ns2:_="" ns3:_="" ns4:_="">
    <xsd:import namespace="9c62a22c-cb76-48dc-acff-7f03cd5e6885"/>
    <xsd:import namespace="http://schemas.microsoft.com/sharepoint/v4"/>
    <xsd:import namespace="4e4f4177-7bba-41be-9eb3-5b078b72e933"/>
    <xsd:element name="properties">
      <xsd:complexType>
        <xsd:sequence>
          <xsd:element name="documentManagement">
            <xsd:complexType>
              <xsd:all>
                <xsd:element ref="ns2:SharedWithUsers" minOccurs="0"/>
                <xsd:element ref="ns2:SharedWithDetails" minOccurs="0"/>
                <xsd:element ref="ns3:IconOverlay" minOccurs="0"/>
                <xsd:element ref="ns4:MediaServiceMetadata" minOccurs="0"/>
                <xsd:element ref="ns4:MediaServiceFastMetadata" minOccurs="0"/>
                <xsd:element ref="ns4:MediaServiceDateTaken" minOccurs="0"/>
                <xsd:element ref="ns4:MediaServiceAutoTags" minOccurs="0"/>
                <xsd:element ref="ns2:_dlc_DocId" minOccurs="0"/>
                <xsd:element ref="ns2:_dlc_DocIdUrl" minOccurs="0"/>
                <xsd:element ref="ns2:_dlc_DocIdPersistId"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2a22c-cb76-48dc-acff-7f03cd5e68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468f7968-a11a-4147-8338-ffcbe5f12f99}" ma:internalName="TaxCatchAll" ma:showField="CatchAllData" ma:web="9c62a22c-cb76-48dc-acff-7f03cd5e68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4f4177-7bba-41be-9eb3-5b078b72e93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0b6f437-5d00-4a89-8643-b8431a0f35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CA4D0-7765-4D60-A9C9-CEA917B780EB}">
  <ds:schemaRefs>
    <ds:schemaRef ds:uri="http://schemas.microsoft.com/sharepoint/v4"/>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4e4f4177-7bba-41be-9eb3-5b078b72e933"/>
    <ds:schemaRef ds:uri="9c62a22c-cb76-48dc-acff-7f03cd5e6885"/>
  </ds:schemaRefs>
</ds:datastoreItem>
</file>

<file path=customXml/itemProps2.xml><?xml version="1.0" encoding="utf-8"?>
<ds:datastoreItem xmlns:ds="http://schemas.openxmlformats.org/officeDocument/2006/customXml" ds:itemID="{B647DC5C-E1FF-43E1-923F-3CE5360ED86E}">
  <ds:schemaRefs>
    <ds:schemaRef ds:uri="http://schemas.microsoft.com/sharepoint/v3/contenttype/forms"/>
  </ds:schemaRefs>
</ds:datastoreItem>
</file>

<file path=customXml/itemProps3.xml><?xml version="1.0" encoding="utf-8"?>
<ds:datastoreItem xmlns:ds="http://schemas.openxmlformats.org/officeDocument/2006/customXml" ds:itemID="{EDB246F0-88EE-4CD7-AB03-FC5152CE504D}">
  <ds:schemaRefs>
    <ds:schemaRef ds:uri="http://schemas.microsoft.com/sharepoint/events"/>
  </ds:schemaRefs>
</ds:datastoreItem>
</file>

<file path=customXml/itemProps4.xml><?xml version="1.0" encoding="utf-8"?>
<ds:datastoreItem xmlns:ds="http://schemas.openxmlformats.org/officeDocument/2006/customXml" ds:itemID="{A22C8E3E-E3F3-4C3A-A93F-79B760127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2a22c-cb76-48dc-acff-7f03cd5e6885"/>
    <ds:schemaRef ds:uri="http://schemas.microsoft.com/sharepoint/v4"/>
    <ds:schemaRef ds:uri="4e4f4177-7bba-41be-9eb3-5b078b72e9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RECAP</vt:lpstr>
      <vt:lpstr>DQEOUM NOUR</vt:lpstr>
      <vt:lpstr>DQETIMBEDRA VILLE</vt:lpstr>
      <vt:lpstr>BPUOUM NOUR</vt:lpstr>
      <vt:lpstr>BPUTIMBEDRA VILLE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HT PLUS</dc:creator>
  <cp:keywords/>
  <dc:description/>
  <cp:lastModifiedBy>adama diallo</cp:lastModifiedBy>
  <cp:revision/>
  <dcterms:created xsi:type="dcterms:W3CDTF">2024-10-29T15:24:34Z</dcterms:created>
  <dcterms:modified xsi:type="dcterms:W3CDTF">2026-05-25T15:32:03Z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0x01010029243EB653F20B4D9E9EFF2734D1F475</vt:lpwstr>
  </property>
  <property fmtid="{D5CDD505-2E9C-101B-9397-08002B2CF9AE}" pid="3" name="_dlc_DocIdItemGuid">
    <vt:lpwstr>f36b9974-94c8-4505-9ae8-d6e6246ba50e</vt:lpwstr>
  </property>
  <property fmtid="{D5CDD505-2E9C-101B-9397-08002B2CF9AE}" pid="4" name="MediaServiceImageTags">
    <vt:lpwstr/>
  </property>
</Properties>
</file>